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D:\01 Projects\Skuhrov\aktualizace2024\"/>
    </mc:Choice>
  </mc:AlternateContent>
  <xr:revisionPtr revIDLastSave="0" documentId="13_ncr:1_{CB8D1D67-058D-4838-A813-C3333C3CE748}" xr6:coauthVersionLast="47" xr6:coauthVersionMax="47" xr10:uidLastSave="{00000000-0000-0000-0000-000000000000}"/>
  <bookViews>
    <workbookView xWindow="-120" yWindow="-120" windowWidth="29040" windowHeight="16440" xr2:uid="{00000000-000D-0000-FFFF-FFFF00000000}"/>
  </bookViews>
  <sheets>
    <sheet name="rekapitulace" sheetId="1" r:id="rId1"/>
    <sheet name="000" sheetId="2" r:id="rId2"/>
    <sheet name="001" sheetId="3" r:id="rId3"/>
    <sheet name="151" sheetId="4" r:id="rId4"/>
    <sheet name="201" sheetId="5" r:id="rId5"/>
  </sheets>
  <definedNames>
    <definedName name="_xlnm.Print_Titles" localSheetId="1">'000'!$8:$10</definedName>
    <definedName name="_xlnm.Print_Titles" localSheetId="2">'001'!$8:$10</definedName>
    <definedName name="_xlnm.Print_Titles" localSheetId="3">'151'!$8:$10</definedName>
    <definedName name="_xlnm.Print_Titles" localSheetId="4">'201'!$8:$10</definedName>
    <definedName name="_xlnm.Print_Area" localSheetId="0">rekapitulace!$A$1:$E$15</definedName>
  </definedName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55" i="5" l="1"/>
  <c r="I155" i="5"/>
  <c r="O153" i="5"/>
  <c r="I153" i="5"/>
  <c r="O151" i="5"/>
  <c r="I151" i="5"/>
  <c r="P151" i="5" s="1"/>
  <c r="O150" i="5"/>
  <c r="I150" i="5"/>
  <c r="P149" i="5"/>
  <c r="O149" i="5"/>
  <c r="I149" i="5"/>
  <c r="O147" i="5"/>
  <c r="P147" i="5" s="1"/>
  <c r="I147" i="5"/>
  <c r="O143" i="5"/>
  <c r="I143" i="5"/>
  <c r="I144" i="5" s="1"/>
  <c r="O138" i="5"/>
  <c r="I138" i="5"/>
  <c r="I140" i="5" s="1"/>
  <c r="O133" i="5"/>
  <c r="P133" i="5" s="1"/>
  <c r="I133" i="5"/>
  <c r="O132" i="5"/>
  <c r="I132" i="5"/>
  <c r="O131" i="5"/>
  <c r="I131" i="5"/>
  <c r="P131" i="5" s="1"/>
  <c r="O130" i="5"/>
  <c r="I130" i="5"/>
  <c r="O128" i="5"/>
  <c r="P128" i="5" s="1"/>
  <c r="I128" i="5"/>
  <c r="O127" i="5"/>
  <c r="I127" i="5"/>
  <c r="O125" i="5"/>
  <c r="I125" i="5"/>
  <c r="P125" i="5" s="1"/>
  <c r="O124" i="5"/>
  <c r="I124" i="5"/>
  <c r="P122" i="5"/>
  <c r="O122" i="5"/>
  <c r="I122" i="5"/>
  <c r="O117" i="5"/>
  <c r="I117" i="5"/>
  <c r="P115" i="5"/>
  <c r="O115" i="5"/>
  <c r="I115" i="5"/>
  <c r="O113" i="5"/>
  <c r="I113" i="5"/>
  <c r="O111" i="5"/>
  <c r="I111" i="5"/>
  <c r="O109" i="5"/>
  <c r="I109" i="5"/>
  <c r="O108" i="5"/>
  <c r="P108" i="5" s="1"/>
  <c r="I108" i="5"/>
  <c r="O103" i="5"/>
  <c r="P103" i="5" s="1"/>
  <c r="P105" i="5" s="1"/>
  <c r="I103" i="5"/>
  <c r="I105" i="5" s="1"/>
  <c r="O98" i="5"/>
  <c r="I98" i="5"/>
  <c r="P98" i="5" s="1"/>
  <c r="O96" i="5"/>
  <c r="P96" i="5" s="1"/>
  <c r="I96" i="5"/>
  <c r="O94" i="5"/>
  <c r="I94" i="5"/>
  <c r="O92" i="5"/>
  <c r="I92" i="5"/>
  <c r="O91" i="5"/>
  <c r="I91" i="5"/>
  <c r="O90" i="5"/>
  <c r="I90" i="5"/>
  <c r="O88" i="5"/>
  <c r="I88" i="5"/>
  <c r="O86" i="5"/>
  <c r="I86" i="5"/>
  <c r="O85" i="5"/>
  <c r="I85" i="5"/>
  <c r="P85" i="5" s="1"/>
  <c r="O83" i="5"/>
  <c r="I83" i="5"/>
  <c r="O78" i="5"/>
  <c r="I78" i="5"/>
  <c r="P78" i="5" s="1"/>
  <c r="O76" i="5"/>
  <c r="I76" i="5"/>
  <c r="O74" i="5"/>
  <c r="I74" i="5"/>
  <c r="P74" i="5" s="1"/>
  <c r="O72" i="5"/>
  <c r="P72" i="5" s="1"/>
  <c r="I72" i="5"/>
  <c r="O70" i="5"/>
  <c r="I70" i="5"/>
  <c r="O68" i="5"/>
  <c r="I68" i="5"/>
  <c r="O66" i="5"/>
  <c r="I66" i="5"/>
  <c r="P66" i="5" s="1"/>
  <c r="O64" i="5"/>
  <c r="I64" i="5"/>
  <c r="O62" i="5"/>
  <c r="I62" i="5"/>
  <c r="O61" i="5"/>
  <c r="I61" i="5"/>
  <c r="O60" i="5"/>
  <c r="I60" i="5"/>
  <c r="P60" i="5" s="1"/>
  <c r="O59" i="5"/>
  <c r="P59" i="5" s="1"/>
  <c r="I59" i="5"/>
  <c r="O57" i="5"/>
  <c r="I57" i="5"/>
  <c r="P57" i="5" s="1"/>
  <c r="O55" i="5"/>
  <c r="I55" i="5"/>
  <c r="O53" i="5"/>
  <c r="I53" i="5"/>
  <c r="P53" i="5" s="1"/>
  <c r="O52" i="5"/>
  <c r="I52" i="5"/>
  <c r="O50" i="5"/>
  <c r="I50" i="5"/>
  <c r="P50" i="5" s="1"/>
  <c r="O48" i="5"/>
  <c r="I48" i="5"/>
  <c r="O47" i="5"/>
  <c r="I47" i="5"/>
  <c r="P47" i="5" s="1"/>
  <c r="O45" i="5"/>
  <c r="I45" i="5"/>
  <c r="O44" i="5"/>
  <c r="I44" i="5"/>
  <c r="P44" i="5" s="1"/>
  <c r="O42" i="5"/>
  <c r="I42" i="5"/>
  <c r="O40" i="5"/>
  <c r="I40" i="5"/>
  <c r="P40" i="5" s="1"/>
  <c r="O38" i="5"/>
  <c r="I38" i="5"/>
  <c r="O36" i="5"/>
  <c r="I36" i="5"/>
  <c r="P36" i="5" s="1"/>
  <c r="O34" i="5"/>
  <c r="I34" i="5"/>
  <c r="O32" i="5"/>
  <c r="I32" i="5"/>
  <c r="P32" i="5" s="1"/>
  <c r="O30" i="5"/>
  <c r="I30" i="5"/>
  <c r="O28" i="5"/>
  <c r="I28" i="5"/>
  <c r="P28" i="5" s="1"/>
  <c r="O27" i="5"/>
  <c r="I27" i="5"/>
  <c r="O26" i="5"/>
  <c r="I26" i="5"/>
  <c r="P26" i="5" s="1"/>
  <c r="O24" i="5"/>
  <c r="I24" i="5"/>
  <c r="O20" i="5"/>
  <c r="I20" i="5"/>
  <c r="P20" i="5" s="1"/>
  <c r="O19" i="5"/>
  <c r="I19" i="5"/>
  <c r="O18" i="5"/>
  <c r="I18" i="5"/>
  <c r="O16" i="5"/>
  <c r="I16" i="5"/>
  <c r="P16" i="5" s="1"/>
  <c r="O14" i="5"/>
  <c r="I14" i="5"/>
  <c r="P14" i="5" s="1"/>
  <c r="O12" i="5"/>
  <c r="I12" i="5"/>
  <c r="O25" i="4"/>
  <c r="I25" i="4"/>
  <c r="P25" i="4" s="1"/>
  <c r="O24" i="4"/>
  <c r="I24" i="4"/>
  <c r="O22" i="4"/>
  <c r="I22" i="4"/>
  <c r="O20" i="4"/>
  <c r="I20" i="4"/>
  <c r="O18" i="4"/>
  <c r="I18" i="4"/>
  <c r="P18" i="4" s="1"/>
  <c r="O16" i="4"/>
  <c r="I16" i="4"/>
  <c r="O15" i="4"/>
  <c r="I15" i="4"/>
  <c r="O14" i="4"/>
  <c r="I14" i="4"/>
  <c r="O12" i="4"/>
  <c r="I12" i="4"/>
  <c r="P12" i="4" s="1"/>
  <c r="O29" i="3"/>
  <c r="P29" i="3" s="1"/>
  <c r="I29" i="3"/>
  <c r="O27" i="3"/>
  <c r="I27" i="3"/>
  <c r="P27" i="3" s="1"/>
  <c r="O25" i="3"/>
  <c r="I25" i="3"/>
  <c r="O23" i="3"/>
  <c r="I23" i="3"/>
  <c r="P23" i="3" s="1"/>
  <c r="O21" i="3"/>
  <c r="P21" i="3" s="1"/>
  <c r="I21" i="3"/>
  <c r="P19" i="3"/>
  <c r="O19" i="3"/>
  <c r="I19" i="3"/>
  <c r="O14" i="3"/>
  <c r="I14" i="3"/>
  <c r="O12" i="3"/>
  <c r="I12" i="3"/>
  <c r="P12" i="3" s="1"/>
  <c r="O36" i="2"/>
  <c r="I36" i="2"/>
  <c r="O35" i="2"/>
  <c r="I35" i="2"/>
  <c r="O34" i="2"/>
  <c r="I34" i="2"/>
  <c r="O33" i="2"/>
  <c r="I33" i="2"/>
  <c r="P33" i="2" s="1"/>
  <c r="O32" i="2"/>
  <c r="I32" i="2"/>
  <c r="O31" i="2"/>
  <c r="I31" i="2"/>
  <c r="P31" i="2" s="1"/>
  <c r="O29" i="2"/>
  <c r="I29" i="2"/>
  <c r="P28" i="2"/>
  <c r="O28" i="2"/>
  <c r="I28" i="2"/>
  <c r="O27" i="2"/>
  <c r="I27" i="2"/>
  <c r="O26" i="2"/>
  <c r="P26" i="2" s="1"/>
  <c r="I26" i="2"/>
  <c r="O25" i="2"/>
  <c r="I25" i="2"/>
  <c r="O23" i="2"/>
  <c r="P23" i="2" s="1"/>
  <c r="I23" i="2"/>
  <c r="O22" i="2"/>
  <c r="I22" i="2"/>
  <c r="O21" i="2"/>
  <c r="P21" i="2" s="1"/>
  <c r="I21" i="2"/>
  <c r="O20" i="2"/>
  <c r="I20" i="2"/>
  <c r="O19" i="2"/>
  <c r="P19" i="2" s="1"/>
  <c r="I19" i="2"/>
  <c r="O18" i="2"/>
  <c r="I18" i="2"/>
  <c r="O17" i="2"/>
  <c r="P17" i="2" s="1"/>
  <c r="I17" i="2"/>
  <c r="O16" i="2"/>
  <c r="I16" i="2"/>
  <c r="O12" i="2"/>
  <c r="I12" i="2"/>
  <c r="P12" i="2" s="1"/>
  <c r="P13" i="2" s="1"/>
  <c r="P91" i="5" l="1"/>
  <c r="P117" i="5"/>
  <c r="P143" i="5"/>
  <c r="P144" i="5" s="1"/>
  <c r="P111" i="5"/>
  <c r="P12" i="5"/>
  <c r="P19" i="5"/>
  <c r="P76" i="5"/>
  <c r="P92" i="5"/>
  <c r="P127" i="5"/>
  <c r="P113" i="5"/>
  <c r="P88" i="5"/>
  <c r="P94" i="5"/>
  <c r="I119" i="5"/>
  <c r="P109" i="5"/>
  <c r="I100" i="5"/>
  <c r="P119" i="5"/>
  <c r="P155" i="5"/>
  <c r="P16" i="4"/>
  <c r="P26" i="4" s="1"/>
  <c r="P28" i="4" s="1"/>
  <c r="D13" i="1" s="1"/>
  <c r="P24" i="4"/>
  <c r="P14" i="4"/>
  <c r="P20" i="4"/>
  <c r="P14" i="3"/>
  <c r="P25" i="3"/>
  <c r="P29" i="2"/>
  <c r="P35" i="2"/>
  <c r="P27" i="2"/>
  <c r="P25" i="2"/>
  <c r="P18" i="2"/>
  <c r="P36" i="2"/>
  <c r="P15" i="4"/>
  <c r="P22" i="4"/>
  <c r="P83" i="5"/>
  <c r="P100" i="5" s="1"/>
  <c r="P130" i="5"/>
  <c r="I156" i="5"/>
  <c r="I37" i="2"/>
  <c r="P22" i="2"/>
  <c r="P27" i="5"/>
  <c r="P34" i="5"/>
  <c r="P42" i="5"/>
  <c r="P48" i="5"/>
  <c r="P55" i="5"/>
  <c r="P61" i="5"/>
  <c r="P68" i="5"/>
  <c r="P90" i="5"/>
  <c r="I135" i="5"/>
  <c r="P138" i="5"/>
  <c r="P140" i="5" s="1"/>
  <c r="P16" i="2"/>
  <c r="P34" i="2"/>
  <c r="P62" i="5"/>
  <c r="P70" i="5"/>
  <c r="P153" i="5"/>
  <c r="I13" i="2"/>
  <c r="P20" i="2"/>
  <c r="I31" i="3"/>
  <c r="I80" i="5"/>
  <c r="P86" i="5"/>
  <c r="P132" i="5"/>
  <c r="P32" i="2"/>
  <c r="I21" i="5"/>
  <c r="P18" i="5"/>
  <c r="P24" i="5"/>
  <c r="P30" i="5"/>
  <c r="P38" i="5"/>
  <c r="P45" i="5"/>
  <c r="P52" i="5"/>
  <c r="P64" i="5"/>
  <c r="P124" i="5"/>
  <c r="P150" i="5"/>
  <c r="P16" i="3"/>
  <c r="P31" i="3"/>
  <c r="I26" i="4"/>
  <c r="I28" i="4" s="1"/>
  <c r="C13" i="1" s="1"/>
  <c r="I16" i="3"/>
  <c r="P80" i="5" l="1"/>
  <c r="P158" i="5" s="1"/>
  <c r="D14" i="1" s="1"/>
  <c r="E14" i="1" s="1"/>
  <c r="P156" i="5"/>
  <c r="P21" i="5"/>
  <c r="I158" i="5"/>
  <c r="C14" i="1" s="1"/>
  <c r="C7" i="1" s="1"/>
  <c r="P135" i="5"/>
  <c r="I39" i="2"/>
  <c r="C11" i="1" s="1"/>
  <c r="P37" i="2"/>
  <c r="P39" i="2" s="1"/>
  <c r="D11" i="1" s="1"/>
  <c r="E11" i="1" s="1"/>
  <c r="I33" i="3"/>
  <c r="C12" i="1" s="1"/>
  <c r="E13" i="1"/>
  <c r="P33" i="3"/>
  <c r="D12" i="1" s="1"/>
  <c r="E12" i="1" s="1"/>
  <c r="C8" i="1" l="1"/>
</calcChain>
</file>

<file path=xl/sharedStrings.xml><?xml version="1.0" encoding="utf-8"?>
<sst xmlns="http://schemas.openxmlformats.org/spreadsheetml/2006/main" count="830" uniqueCount="341">
  <si>
    <t>Soupis objektů s DPH</t>
  </si>
  <si>
    <t>Stavba:III/34711 - Skuhrov, most ev. č. 34711-4</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</si>
  <si>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</si>
  <si>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</si>
  <si>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</si>
  <si>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</si>
  <si>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</si>
  <si>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</si>
  <si>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</si>
  <si>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</si>
  <si>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</si>
  <si>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</si>
  <si>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</si>
  <si>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</si>
  <si>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</si>
  <si>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</si>
  <si>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</si>
  <si>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</si>
  <si>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III/34711</t>
  </si>
  <si>
    <t>Skuhrov, most ev. č. 34711-4</t>
  </si>
  <si>
    <t>000</t>
  </si>
  <si>
    <t>Soupis vedlejších a ostatních nákladů</t>
  </si>
  <si>
    <t>1</t>
  </si>
  <si>
    <t>Základní rozpočet CÚ 2024</t>
  </si>
  <si>
    <t>Zatřídění JKSO:</t>
  </si>
  <si>
    <t>815 99</t>
  </si>
  <si>
    <t>Objekty zvláštní pozemní ostatní</t>
  </si>
  <si>
    <t>Poř.
č.pol.</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</si>
  <si>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</si>
  <si>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</si>
  <si>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</si>
  <si>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</si>
  <si>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</si>
  <si>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</si>
  <si>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</si>
  <si>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</si>
  <si>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</si>
  <si>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</si>
  <si>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</si>
  <si>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</si>
  <si>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</si>
  <si>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</si>
  <si>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</si>
  <si>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</si>
  <si>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</si>
  <si>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</si>
  <si>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Zařízení staveniště</t>
  </si>
  <si>
    <t>01-ZS</t>
  </si>
  <si>
    <t>2024_OTSKP</t>
  </si>
  <si>
    <t>03110</t>
  </si>
  <si>
    <t/>
  </si>
  <si>
    <t>ZAŘÍZENÍ STAVENIŠTĚ
Náklady spojené s případným vypracováním projektové dokumentace, zřízením přípojek energií k objektům zařízení staveniště, vybudování případných měřících odběrných míst, případná příprava území pro objekty ZS a vlastní vybudování objektů ZS včetně oplocení dl.63m a osvětlení, náklady na provoz, údržbu, opravy a odstranění objektů ZS, náklady na úpravu povrchů po odstranění staveniště a úklid ploch, na kterých bylo ZS provozováno, náklady na energie spotřebované v rámci provozu ZS, vč.zřízení a odstranění mezideponií, vč.vytýčení ostatních IS</t>
  </si>
  <si>
    <t xml:space="preserve">KPL       </t>
  </si>
  <si>
    <t>Různé</t>
  </si>
  <si>
    <t>03-R</t>
  </si>
  <si>
    <t>02520</t>
  </si>
  <si>
    <t>ZKOUŠENÍ MATERIÁLŮ NEZÁVISLOU ZKUŠEBNOU
zajištění zkoušek všech materiálů dle ČSN, ČSN EN, TP a TKP
ČERPÁNÍ PODMÍNĚNO SOUHLASEM INVESTORA</t>
  </si>
  <si>
    <t xml:space="preserve">KČ        </t>
  </si>
  <si>
    <t>02620</t>
  </si>
  <si>
    <t>ZKOUŠENÍ KONSTRUKCÍ A PRACÍ NEZÁVISLOU ZKUŠEBNOU
zajištění zkoušek všech konstrukcí a prací dle ČSN, ČSN EN, TP a TKP
ČERPÁNÍ PODMÍNĚNO SOUHLASEM INVESTORA</t>
  </si>
  <si>
    <t>02730</t>
  </si>
  <si>
    <t>A</t>
  </si>
  <si>
    <t>POMOC PRÁCE ZŘÍZ NEBO ZAJIŠŤ OCHRANU INŽENÝRSKÝCH SÍTÍ
součinnost se správcem sdělovacího kabelu (CETIN), práce při odpojení kabelu správcem a následném odstraňování  v dl.36m, vč. případných souvisejících prací</t>
  </si>
  <si>
    <t>B</t>
  </si>
  <si>
    <t>POMOC PRÁCE ZŘÍZ NEBO ZAJIŠŤ OCHRANU INŽENÝRSKÝCH SÍTÍ
součinnost se správcem sdělovacího kabelu (ČEPRO, a.s.), vč. odstranění kabelu na stávající opěře č.2, vč. případných souvisejících prací</t>
  </si>
  <si>
    <t>C</t>
  </si>
  <si>
    <t>POMOC PRÁCE ZŘÍZ NEBO ZAJIŠŤ OCHRANU INŽENÝRSKÝCH SÍTÍ
součinnost se správcem VO (Obec Skuhrov),
- demontáž sloupu VO, vč.zpětného osazení na původní místo, vč. připojení a revizní zprávy
- ochrana kabelu VO v dl. 11,0m                                                                                            
 vč. případných souvisejících prací</t>
  </si>
  <si>
    <t>02851</t>
  </si>
  <si>
    <t>PRŮZKUMNÉ PRÁCE DIAGNOSTIKY KONSTRUKCÍ NA POVRCHU
pasportizace ploch dočasného záboru</t>
  </si>
  <si>
    <t>PRŮZKUMNÉ PRÁCE DIAGNOSTIKY KONSTRUKCÍ NA POVRCHU
pasportizace objízných tras v obci Skuhrov (úsek dl.125,0 m s živičným povrchem, úsek dl. 525,0 m s povrchem z dlažebních kostek)                                                    
před převedením dopravy a po ukončení převedení dopravy na objízdnou trasu</t>
  </si>
  <si>
    <t>029112</t>
  </si>
  <si>
    <t>OSTATNÍ POŽADAVKY - GEODETICKÉ ZAMĚŘENÍ - PLOŠNÉ
Vytýčení staveniště, zaměření skutečného provedení stavby vč. zákresu do katastrální mapy, potřebné geodetické doměření během výstavby v případě ZBV, zaměření povrchu odkrytých konstrukcí</t>
  </si>
  <si>
    <t xml:space="preserve">HA        </t>
  </si>
  <si>
    <t>1020/10000=0,102 [A]</t>
  </si>
  <si>
    <t>029201</t>
  </si>
  <si>
    <t>OSTATNÍ POŽADAVKY - OCHRANA ŽIVOTNÍHO PROSTŘEDÍ
Zajištění ochrany životního prostředí, norná stěna v korytě</t>
  </si>
  <si>
    <t>029412</t>
  </si>
  <si>
    <t>OSTATNÍ POŽADAVKY - VYPRACOVÁNÍ MOSTNÍHO LISTU
Zajištění mostního listu (vyhotovení ve 3 kopiích), včetně zápisu do BMS</t>
  </si>
  <si>
    <t xml:space="preserve">KUS       </t>
  </si>
  <si>
    <t>02943</t>
  </si>
  <si>
    <t>OSTATNÍ POŽADAVKY - VYPRACOVÁNÍ RDS
Vypracování kompletní realizační dokumentace stavby (RDS) - v počtu 4 vytištěných paré + 1xCD, vč. požadavků SOD, ČERPÁNÍ PODMÍNĚNO SOUHLASEM INVESTORA</t>
  </si>
  <si>
    <t>02944</t>
  </si>
  <si>
    <t>OSTAT POŽADAVKY - DOKUMENTACE SKUTEČ PROVEDENÍ V DIGIT FORMĚ
Vypracování dokumentace skutečného provedení stavby (DSPS) včetně tištěné formy v počtu  4 paré + 1xCD, vč. přepočtu zatížitelnosti, vč. dalších požadavků SOD</t>
  </si>
  <si>
    <t>02945</t>
  </si>
  <si>
    <t>OSTAT POŽADAVKY - GEOMETRICKÝ PLÁN
geometrické plány dle požadavku SOD v počtu 4 vytištěných paré + 1xCD, vč.ověření GP KÚ</t>
  </si>
  <si>
    <t xml:space="preserve">HM        </t>
  </si>
  <si>
    <t>0,01*75=0,750 [A]</t>
  </si>
  <si>
    <t>02946</t>
  </si>
  <si>
    <t>OSTAT POŽADAVKY - FOTODOKUMENTACE
Fotodokumentace průběhu stavby - týdenní vč. zprávy postupu prací</t>
  </si>
  <si>
    <t>029511</t>
  </si>
  <si>
    <t>OSTATNÍ POŽADAVKY - POVODŇOVÝ A HAVARIJNÍ PLÁN
Povodňový a havarijní plán - aktualizace</t>
  </si>
  <si>
    <t>02953</t>
  </si>
  <si>
    <t>OSTATNÍ POŽADAVKY - HLAVNÍ MOSTNÍ PROHLÍDKA
Zajištění 1. hlavní prohlídky, v počtu 4 vytištěných paré + 1xCD, vč zápisu do BMS</t>
  </si>
  <si>
    <t>029600</t>
  </si>
  <si>
    <t>OSTATNÍ POŽADAVKY - PLÁN BOZP
veškerá opatření pro zajištění BOZP v průběhu výstavby v rozsahu požadavků Plánu BOZP</t>
  </si>
  <si>
    <t>02971</t>
  </si>
  <si>
    <t>OSTAT POŽADAVKY - GEOTECHNICKÝ MONITORING NA POVRCHU
zajištění geotechnika - přetřídění hornin pro násypová tělesa,  hodnocení základové spáry, zahrnuje veškeré náklady spojené s objednatelem požadovanými pracemi</t>
  </si>
  <si>
    <t>02990</t>
  </si>
  <si>
    <t>OSTATNÍ POŽADAVKY - INFORMAČNÍ TABULE
billboard, včetně odstranění, rozměr 2,50x1,75m dle metodiky kraje Vysočina (http://m.kr-vysocina.cz/assets/File.ashx?id_org=450008&amp;id_dokumenty=4026814)</t>
  </si>
  <si>
    <t>C e l k e m</t>
  </si>
  <si>
    <t>001</t>
  </si>
  <si>
    <t>Bourání</t>
  </si>
  <si>
    <t>821 11</t>
  </si>
  <si>
    <t>Mosty pozemních komunikací pro zatížení třídy A</t>
  </si>
  <si>
    <t>Všeobecné konstrukce a práce</t>
  </si>
  <si>
    <t>0</t>
  </si>
  <si>
    <t>014102</t>
  </si>
  <si>
    <t>POPLATKY ZA SKLÁDKU
železobeton, ochr.omítka</t>
  </si>
  <si>
    <t xml:space="preserve">T         </t>
  </si>
  <si>
    <t>materiál dle položek:
966166:  35,696 m3
97816:     2,231
2,4*(35,696+2,231)=91,025 [A]</t>
  </si>
  <si>
    <t>POPLATKY ZA SKLÁDKU
stávající izolace, viz položka 97817</t>
  </si>
  <si>
    <t>74,370*0,01*2,2=1,636 [A]</t>
  </si>
  <si>
    <t>Ostatní konstrukce a práce</t>
  </si>
  <si>
    <t>9111A3</t>
  </si>
  <si>
    <t>ZÁBRADLÍ SILNIČNÍ S VODOR MADLY - DEMONTÁŽ S PŘESUNEM
stávající dvoumadlové zábradlí na vtoku a výtoku, vč.uložení do výkupu s předáním finančního výzisku objednateli</t>
  </si>
  <si>
    <t xml:space="preserve">M         </t>
  </si>
  <si>
    <t>9,8+12,2+12,6=34,600 [A]</t>
  </si>
  <si>
    <t>9113C3</t>
  </si>
  <si>
    <t>SVODIDLO OCEL SILNIČ JEDNOSTR, ÚROVEŇ ZADRŽ H2 - DEMONTÁŽ S PŘESUNEM
stávající ocelové svodidlo, vč.uložení do výkupu s předáním finančního výzisku objednateli</t>
  </si>
  <si>
    <t>8,0+8,0+7,0=23,000 [A]</t>
  </si>
  <si>
    <t>966133</t>
  </si>
  <si>
    <t>BOURÁNÍ KONSTRUKCÍ Z KAMENE NA MC S ODVOZEM DO 3KM
klenba, opěry se základem, parapetní zdi, zídka na výtoku, zpevnění dna potoka, vč. podrcení pro použití do zásypů (fr. 0-32), vč. odvozu a uložení na mezideponii pro zpětné použití, účtováno množství podle skutečnosti z geodetického zaměření se souhlasem investora viz. SO 000 pol. 9, zaměření povrchu odkrytých kcí</t>
  </si>
  <si>
    <t xml:space="preserve">M3        </t>
  </si>
  <si>
    <t>(31,750+56,850+155,402+3,147+11,241)=258,390 [A]</t>
  </si>
  <si>
    <t>966166</t>
  </si>
  <si>
    <t>BOURÁNÍ KONSTRUKCÍ ZE ŽELEZOBETONU S ODVOZEM DO 12KM
římsy, zesilující deska, sloupky zábradlí, vč. odvozu a uložení na skládku, účtováno množství podle skutečnosti z geodetického zaměření se souhlasem investora viz. SO 000 pol. 9, zaměření povrchu odkrytých kcí</t>
  </si>
  <si>
    <t>0,363+1,857+32,525+0,951=35,696 [A]</t>
  </si>
  <si>
    <t>97816</t>
  </si>
  <si>
    <t>ODSEKÁNÍ VRSTVY VYROVNÁVACÍHO BETONU NA MOSTECH
ochranná omítka stávající izolace tl. 30mm, vč. odvozu a uložení na skládku do 16km</t>
  </si>
  <si>
    <t>10,05*7,40*0,03=2,231 [A]</t>
  </si>
  <si>
    <t>97817</t>
  </si>
  <si>
    <t>ODSTRANĚNÍ MOSTNÍ IZOLACE
odstranění stávající izolace z NAIP, včetně odvozu do 16 km, uložení na skládku, účtováno podle skutečnosti se souhlasem investora</t>
  </si>
  <si>
    <t xml:space="preserve">M2        </t>
  </si>
  <si>
    <t>10,05*7,40=74,370 [A]</t>
  </si>
  <si>
    <t>151</t>
  </si>
  <si>
    <t>DIO</t>
  </si>
  <si>
    <t>822 24</t>
  </si>
  <si>
    <t>Silnice III. třídy</t>
  </si>
  <si>
    <t>POPLATKY ZA SKLÁDKU
oprava objízdné trasy, nebezpečný odpad s obsahem PAU, ČERPÁNÍ PODMÍNĚNO SOUHLASEM INVESTORA</t>
  </si>
  <si>
    <t>30,0*2,2=66,000 [A]</t>
  </si>
  <si>
    <t>03710</t>
  </si>
  <si>
    <t>POMOC PRÁCE ZAJIŠŤ NEBO ZŘÍZ OBJÍŽĎKY A PŘÍSTUP CESTY
Přechodné DZ po dobu výstavby, dodávka, montáž, demontáž, pronájem vč.pravidelné údržby po dobu  od převedení dopravy na objízdné trasy do doby předčasného užívání na plnou uzavírku a v době předčasného užívání a částečné uzavírky, dle návrhu DZ viz.příloha B Souhrnná tech.zpráva</t>
  </si>
  <si>
    <t>03720</t>
  </si>
  <si>
    <t>POMOC PRÁCE ZAJIŠŤ NEBO ZŘÍZ REGULACI A OCHRANU DOPRAVY
Veškeré práce a činnosti spojené se zajištěním povolení a úhrada poplatků vzniklých na základě HMG zhotovitele v souladu s POV</t>
  </si>
  <si>
    <t>11372</t>
  </si>
  <si>
    <t>FRÉZOVÁNÍ ZPEVNĚNÝCH PLOCH ASFALTOVÝCH
oprava objízdné trasy úsek v obci Skuhrov, předpoklad dl. 125,0 m, š. 6,0 m  tl. 40 mm, vč. odvozu a  likvidace v režii zhotovitele, vč.rozboru PAU před frézováním, ČERPÁNÍ PODMÍNĚNO SOUHLASEM INVESTORA, rozsah na základě vyhodnocení pasportizace před převedením dopravy a po ukončení převedení dopravy na objízdnou trasu viz. SO 000 pol. 8</t>
  </si>
  <si>
    <t>125,0*6,0*0,04=30,000 [A]</t>
  </si>
  <si>
    <t>11372B</t>
  </si>
  <si>
    <t>FRÉZOVÁNÍ ZPEVNĚNÝCH PLOCH ASFALTOVÝCH - DOPRAVA
oprava objízdné trasy, dovoz na skládku nebezpečného odpadu v případě výskytu PAU, ČERPÁNÍ PODMÍNĚNO SOUHLASEM INVESTORA</t>
  </si>
  <si>
    <t xml:space="preserve">TKM       </t>
  </si>
  <si>
    <t>2,2*30*30,0=1 980,000 [A]</t>
  </si>
  <si>
    <t>574A34</t>
  </si>
  <si>
    <t>ASFALTOVÝ BETON PRO OBRUSNÉ VRSTVY ACO 11+, 11S TL. 40MM
oprava objízdné trasy, úsek v obci Skuhrov, asf. beton  ACO 11+, tl. 40 mm, v celém úseku,  ČERPÁNÍ PODMÍNĚNO SOUHLASEM INVESTORA, rozsah na základě vyhodnocení pasportizace před převedením dopravy a po ukončení převedení dopravy na objízdnou trasu viz. SO 000 pol. 8</t>
  </si>
  <si>
    <t>125,0*6,0=750,000 [A]</t>
  </si>
  <si>
    <t>587201</t>
  </si>
  <si>
    <t>PŘEDLÁŽDĚNÍ KRYTU Z VELKÝCH KOSTEK
oprava objízdné trasy, úsek v obci Skuhrov, předláždění části stávající vozovky dl. 525,0m, š. 6,0m, předpoklad  5 % plochy, ČERPÁNÍ PODMÍNĚNO SOUHLASEM INVESTORA, rozsah na základě vyhodnocení pasportizace před převedením dopravy a po ukončení převedení dopravy na objízdnou trasu viz. SO 000 pol. 8</t>
  </si>
  <si>
    <t>525,0*6,0*0,05=157,500 [A]</t>
  </si>
  <si>
    <t>914112</t>
  </si>
  <si>
    <t>DOPRAVNÍ ZNAČKY ZÁKLAD VELIKOSTI OCEL NEREFLEXNÍ - MONTÁŽ S PŘEMÍST
značka IS 3b "Lučice", vč. sloupku</t>
  </si>
  <si>
    <t>914113</t>
  </si>
  <si>
    <t>DOPRAVNÍ ZNAČKY ZÁKLADNÍ VELIKOSTI OCELOVÉ NEREFLEXNÍ - DEMONTÁŽ
stávající dopravní značky s číslem mostu, značka IS 3b "Lučice", vč. sloupků, vč. uložení pro zpětnou montáž</t>
  </si>
  <si>
    <t>201</t>
  </si>
  <si>
    <t>Most ev. č. 34711-4</t>
  </si>
  <si>
    <t>POPLATKY ZA SKLÁDKU
dlažební kostky znečištěné asfaltem</t>
  </si>
  <si>
    <t>materiál dle položek:
113178 :   14,459 m3 
2,2*14,459=31,810 [A]</t>
  </si>
  <si>
    <t>POPLATKY ZA SKLÁDKU
podkladní vozovkové vrstvy, zemina</t>
  </si>
  <si>
    <t>materiál dle položek:
113327A:     15,251 m3
113327B:     56,795 m3
113327C:     27,793 m3
131737 :     573,316 m3
2,0*(15,251+56,795+ 27,793+573,316)=1 346,310 [A]</t>
  </si>
  <si>
    <t>POPLATKY ZA SKLÁDKU
obrusná vrstva z asfalt. betonu</t>
  </si>
  <si>
    <t>113137  2,2*7,229=15,904 [A]</t>
  </si>
  <si>
    <t>027121</t>
  </si>
  <si>
    <t>PROVIZORNÍ PŘÍSTUPOVÉ CESTY - ZŘÍZENÍ
provizorní komunikace pro pěší dl. 35,0 m, š.1,5m po dobu výstavby, hutněná ŠD tl. 100 mm (5,25 m3), vč. geotextilie (52,5 m2) pro odtěžení ŠD, zřízení</t>
  </si>
  <si>
    <t>027123</t>
  </si>
  <si>
    <t>PROVIZORNÍ PŘÍSTUPOVÉ CESTY - ZRUŠENÍ
odstranění provizorní komunikace pro pěší</t>
  </si>
  <si>
    <t>02742</t>
  </si>
  <si>
    <t>PROVIZORNÍ LÁVKY
zřízení obslužné staveništní lávky dl.12,0m, volné š.min.1,5m, oboustranné dvoumadlové zábradlí se spodní zarážkou, výška zábradlí 1,10m, vč. opěr ze sil.panelů (3,9 m3), vč. nástupních ramp dl.10,0 m z řeziva (1,85m3), vč. drátěného oplocení (53,0m2), viz.schéma v příloze B (vč. dopravy, pronájmu, montáže a demontáže)</t>
  </si>
  <si>
    <t>Zemní práce</t>
  </si>
  <si>
    <t>111207</t>
  </si>
  <si>
    <t>ODSTRANĚNÍ KŘOVIN S ODVOZEM DO 16KM
odstranění stávajících keřovitých náletových porostů na vtoku a výtoku, vč. odvozu na skládku  a poplatku za uložení</t>
  </si>
  <si>
    <t>10,244+38,602+58,983=107,829 [A]</t>
  </si>
  <si>
    <t>11211</t>
  </si>
  <si>
    <t>KÁCENÍ STROMŮ D KMENE DO 0,5M
stromy na pozemcích Římskokatolické farnosti a Povodí Vltavy, likvidace v místě, případně předání majitelům dle pokynů investora ( 2*0,5+1*0,35+4*0,3)</t>
  </si>
  <si>
    <t>11221</t>
  </si>
  <si>
    <t>ODSTRANĚNÍ PAŘEZŮ D DO 0,5M
stromy na pozemcích Římskokatolické farnosti a Povodí Vltavy, likvidace v místě (2*0,5+1*0,35+4*0,3)</t>
  </si>
  <si>
    <t>113137</t>
  </si>
  <si>
    <t>ODSTRANĚNÍ KRYTU ZPEVNĚNÝCH PLOCH S ASFALT POJIVEM, ODVOZ DO 16KM
asfalt. vrstvy, tl. 10 až 90 mm, vč. odvozu na skládku do 16 km</t>
  </si>
  <si>
    <t>144,588*0,050=7,229 [A]</t>
  </si>
  <si>
    <t>113178</t>
  </si>
  <si>
    <t>ODSTRAN KRYTU ZPEVNĚNÝCH PLOCH Z DLAŽEB KOSTEK, ODVOZ DO 20KM
odstranění dlažebních kostek tl. 100mm vč. očištění (s odvozem na dvůr SÚS Havlíčkův Brod)</t>
  </si>
  <si>
    <t>72,832*0,1=7,283 [A]</t>
  </si>
  <si>
    <t>ODSTRAN KRYTU ZPEVNĚNÝCH PLOCH Z DLAŽEB KOSTEK, ODVOZ DO 20KM
odstranění dlažebních kostek tl. 100mm, (kostky  znečištěné asfaltem) s odvozem na skládku</t>
  </si>
  <si>
    <t>144,588*0,1=14,459 [A]</t>
  </si>
  <si>
    <t>113322</t>
  </si>
  <si>
    <t>ODSTRAN PODKL ZPEVNĚNÝCH PLOCH Z KAMENIVA NESTMEL, ODVOZ DO 2KM
pískové lože tl.100mm pod dlažebními kostkami, 30% bude uloženo na mezideponii pro použití do zásypu, množství, vhodnost, podmínečná vhodnost a případná úprava pro použití do zásypu posouzena geotechnikem viz. SO 000 pol. 19</t>
  </si>
  <si>
    <t>217,867*0,1*0,30=6,536 [A]</t>
  </si>
  <si>
    <t>113327</t>
  </si>
  <si>
    <t>ODSTRAN PODKL ZPEVNĚNÝCH PLOCH Z KAMENIVA NESTMEL, ODVOZ DO 16KM
podklad vozovky (prům.tl. 350 mm), 30% bude uloženo na mezideponii pro použití do zásypu, množství, vhodnost, podmínečná vhodnost a případná úprava pro použití do zásypu posouzena geotechnikem viz. SO 000 pol. 19</t>
  </si>
  <si>
    <t>231,815*0,35*0,30=24,341 [A]</t>
  </si>
  <si>
    <t>ODSTRAN PODKL ZPEVNĚNÝCH PLOCH Z KAMENIVA NESTMEL, ODVOZ DO 16KM
pískové lože tl.100mm pod dlažebními kostkami, 70% bude odvezeno a uloženo na skládku, množství nevhodného vyzískaného materiálu pro použití do zásypu posouzena geotechnikem viz. SO 000 pol. 19</t>
  </si>
  <si>
    <t>217,867*0,1*0,70=15,251 [A]</t>
  </si>
  <si>
    <t>ODSTRAN PODKL ZPEVNĚNÝCH PLOCH Z KAMENIVA NESTMEL, ODVOZ DO 16KM
podklad vozovky (prům.tl. 350 mm), 70 % bude odvezeno a uloženo na skládku, množství nevhodného vyzískaného materiálu pro použití do zásypu posouzena geotechnikem viz. SO 000 pol. 19</t>
  </si>
  <si>
    <t>231,815*0,35*0,70=56,795 [A]</t>
  </si>
  <si>
    <t>D</t>
  </si>
  <si>
    <t>ODSTRAN PODKL ZPEVNĚNÝCH PLOCH Z KAMENIVA NESTMEL, ODVOZ DO 16KM
odstranění krajnic stávající silnice před a za mostem v tl. 0,40 m, vč. odvozu  a uložení na skládku</t>
  </si>
  <si>
    <t>(17,854+9,179+17,854+24,595)*0,4=27,793 [A]</t>
  </si>
  <si>
    <t>11527</t>
  </si>
  <si>
    <t>PŘEV VOD NA POVRCHU POTR DN DO 1000MM NEBO ŽLAB R.O. DO 3,6M
dočasné převedení potoka zatrubněním 2xDN800 dl.36,0m, včetně odstranění</t>
  </si>
  <si>
    <t>121103</t>
  </si>
  <si>
    <t>SEJMUTÍ ORNICE NEBO LESNÍ PŮDY S ODVOZEM DO 3KM
tl. 150 mm, dotčené zelené plochy, vč. odvozu a uložení na mezideponii</t>
  </si>
  <si>
    <t>(75,513+78,548+157,031+101,915)*1,2*0,15=74,341 [A]</t>
  </si>
  <si>
    <t>122733</t>
  </si>
  <si>
    <t>ODKOPÁVKY A PROKOPÁVKY OBECNÉ TŘ. I, ODVOZ DO 3KM
staveništní lávka, výkop pro uložení lávky, odvoz na mezideponii pro zpětný zásyp</t>
  </si>
  <si>
    <t>ODKOPÁVKY A PROKOPÁVKY OBECNÉ TŘ. I, ODVOZ DO 3KM
ručně provedený odkop nad kabelem VO a ČEPRO vč.odvozu  a uložení na mezideponii</t>
  </si>
  <si>
    <t>1,0*0,60*17,0=10,200 [A]</t>
  </si>
  <si>
    <t>122737</t>
  </si>
  <si>
    <t>ODKOPÁVKY A PROKOPÁVKY OBECNÉ TŘ. I, ODVOZ DO 16KM
tl. 500 mm, pro sanaci aktivní zóny zemní pláně, vč. odvozu na skládku a poplatku za uložení - ČERPÁNÍ PODMÍNĚNO SOUHLASEM INVESTORA</t>
  </si>
  <si>
    <t>110,0*0,50=55,000 [A]</t>
  </si>
  <si>
    <t>13173</t>
  </si>
  <si>
    <t>HLOUBENÍ JAM ZAPAŽ I NEPAŽ TŘ. I
odtěžení plošiny pro vrtání záporového pažení, doprava zahrnuta v pol. hloubení</t>
  </si>
  <si>
    <t>131733</t>
  </si>
  <si>
    <t>HLOUBENÍ JAM ZAPAŽ I NEPAŽ TŘ. I, ODVOZ DO 3KM
výkopová jáma pro založení NK, 30 % výkopu bude odvezeno a uloženo na mezideponii pro zpětný zásyp, množství, vhodnost, podmínečná vhodnost a případná úprava pro použití do zásypu posouzena geotechnikem viz. SO 000 pol. 19</t>
  </si>
  <si>
    <t>(194,346+87,224+405,981+131,472)*0,30=245,707 [A]</t>
  </si>
  <si>
    <t>131737</t>
  </si>
  <si>
    <t>HLOUBENÍ JAM ZAPAŽ I NEPAŽ TŘ. I, ODVOZ DO 16KM
výkopová jáma pro založení NK, vč. čerpání vody a zřízení jímek, 70% výkopu bude odvezeno a uloženo na skládku, množství nevhodného vyzískaného materiálu pro použití do zásypu posouzena geotechnikem viz. SO 000 pol. 19</t>
  </si>
  <si>
    <t>(194,346+87,224+405,981+131,472)*0,70=573,316 [A]</t>
  </si>
  <si>
    <t>17380</t>
  </si>
  <si>
    <t>ZEMNÍ KRAJNICE A DOSYPÁVKY Z NAKUPOVANÝCH MATERIÁLŮ
vytvoření hutněných zemních krajnic, vč. nákupu s dovozem</t>
  </si>
  <si>
    <t>0,264*(35,0+35,0+20,0)=23,760 [A]</t>
  </si>
  <si>
    <t>17411</t>
  </si>
  <si>
    <t>ZÁSYP JAM A RÝH ZEMINOU SE ZHUTNĚNÍM
staveništní lávka, zpětný zásyp zeminou z mezideponie, vč. dopravy</t>
  </si>
  <si>
    <t>ZÁSYP JAM A RÝH ZEMINOU SE ZHUTNĚNÍM
zasypání koryta, vytvoření plošiny pro vrtání záporového pažení</t>
  </si>
  <si>
    <t>ZÁSYP JAM A RÝH ZEMINOU SE ZHUTNĚNÍM
kabel VO a ČEPRO, zpětný zásyp zeminou z mezideponie, vč. dopravy</t>
  </si>
  <si>
    <t>ZÁSYP JAM A RÝH ZEMINOU SE ZHUTNĚNÍM
přechodová oblast za opěrami, materiál vhodný do přechodových oblastí dle ČSN 73 6244, hutněný na  Id&gt;0.9, zpětný zásyp materiálem z mezideponie, vč. dopravy</t>
  </si>
  <si>
    <t>SO Bourání pol. 966133  drcený kámen   258,39 m3=258,390 [A]
113322 podsyp dlaž kostek                         6,536 m3=6,536 [B]
113322 podklad vozovek                            24,341 m3 =24,341 [C]
131733 výkop stavební jámy                     245,707 m3=245,707 [D]
Celkem: A+B+C+D=534,974 [E]</t>
  </si>
  <si>
    <t>17581</t>
  </si>
  <si>
    <t>OBSYP POTRUBÍ A OBJEKTŮ Z NAKUPOVANÝCH MATERIÁLŮ
zásyp konstrukce,  ŠD fr.0-32, D= min.98% PS, vč. pořízení, dovozu</t>
  </si>
  <si>
    <t>1003,451-534,974-43,176=425,301 [A]</t>
  </si>
  <si>
    <t>OBSYP POTRUBÍ A OBJEKTŮ Z NAKUPOVANÝCH MATERIÁLŮ
ochranný obsyp konstrukce, ŠP fr.0-8, PS min.94%, tl.200mm, vč. pořízení, dovozu</t>
  </si>
  <si>
    <t>1,799*24,0=43,176 [A]</t>
  </si>
  <si>
    <t>17750</t>
  </si>
  <si>
    <t>ZEMNÍ HRÁZKY ZE ZEMIN NEPROPUSTNÝCH
ruční zřízení a následné odstranění hrázky (h=až 1500 mm) provizorního zatrubnění na vtoku; hrázka  z pytlovaného materiálu pro sklon svahu 1:1 až 2:1, včetně těsnící fólie (30 m2); včetně odstranění a odvozu na skládku do 20 km a uložení</t>
  </si>
  <si>
    <t>2,7*(6,1+5,1)=30,240 [A]</t>
  </si>
  <si>
    <t>18090</t>
  </si>
  <si>
    <t>VŠEOBECNÉ ÚPRAVY OSTATNÍCH PLOCH
vyčištění dočasných záborů v obvodu stavby, uvedení pozemků do původního stavu a protokolární předání vlastníkům pozemků</t>
  </si>
  <si>
    <t>120,162+85,363+171,823+182,768=560,116 [A]</t>
  </si>
  <si>
    <t>18110</t>
  </si>
  <si>
    <t>ÚPRAVA PLÁNĚ SE ZHUTNĚNÍM V HORNINĚ TŘ. I
základová spára, zemní pláň</t>
  </si>
  <si>
    <t>134,227+208,025+164,716=506,968 [A]</t>
  </si>
  <si>
    <t>18130</t>
  </si>
  <si>
    <t>ÚPRAVA PLÁNĚ BEZ ZHUTNĚNÍ
svahování silničních svahů, svahových kuželů na vtoku a výtoku</t>
  </si>
  <si>
    <t>18224</t>
  </si>
  <si>
    <t>ROZPROSTŘENÍ ORNICE VE SVAHU V TL DO 0,25M
rozprostření humózní vrstvy v tl. 150 mm, vč. dovozu z meziskládky z 3 km</t>
  </si>
  <si>
    <t>18241</t>
  </si>
  <si>
    <t>ZALOŽENÍ TRÁVNÍKU RUČNÍM VÝSEVEM
osetí ploch dočasných záborů travním semenem</t>
  </si>
  <si>
    <t>Základy</t>
  </si>
  <si>
    <t>21264</t>
  </si>
  <si>
    <t>TRATIVODY KOMPLET Z TRUB Z PLAST HMOT DN DO 200MM
DN160 - odvodnění plovoucí izolace, včetně vyústění na svahy, vč.obsypu ŠD (4,25 m3)</t>
  </si>
  <si>
    <t>2*18,0=36,000 [A]</t>
  </si>
  <si>
    <t>21450</t>
  </si>
  <si>
    <t>SANAČNÍ VRSTVY Z KAMENIVA
sanace zemní pláně (aktivní zóny) v případě zastižení neúnosného podloží: výměna za vrstvu hutněného kameniva potřebné frakce (předpoklad 0/63, 55,0 m3), - ČERPÁNÍ PODMÍNĚNO SOUHLASEM INVESTORA</t>
  </si>
  <si>
    <t>SANAČNÍ VRSTVY Z KAMENIVA
sanace podloží, ŠD A frakce 0-63, tl. 0,45m, hutněno na Id=min.0,9</t>
  </si>
  <si>
    <t>186,590*0,45=83,966 [A]</t>
  </si>
  <si>
    <t>22594</t>
  </si>
  <si>
    <t>ZÁPOROVÉ PAŽENÍ Z KOVU TRVALÉ
záporové pažení na vtoku a výtoku - profily HEB120 dl. 125,0 mb</t>
  </si>
  <si>
    <t>125,0*26,4/1000=3,300 [A]</t>
  </si>
  <si>
    <t>22595A</t>
  </si>
  <si>
    <t>VÝDŘEVA ZÁPOROVÉHO PAŽENÍ TRVALÁ (PLOCHA)
záporové pažení z fošen tl. 40mm, celk.plocha 57,0m2</t>
  </si>
  <si>
    <t>26174</t>
  </si>
  <si>
    <t>VRTY PRO KOTV, INJEKT, MIKROPIL NA POVR TŘ I A II D DO 200MM
pro HEB 120, vrty DN 200mm do zeminy 125,0 mb, vč. montáže a demontáže vrtných souprav</t>
  </si>
  <si>
    <t>27152</t>
  </si>
  <si>
    <t>POLŠTÁŘE POD ZÁKLADY Z KAMENIVA DRCENÉHO
hutněný podsyp, ŠD A frakce 0-32, tl. 0,45m, hutněno na Id=min.0,9, musí splňovat parametry dle vybraného dodavatele nosné konstrukce, v horním povrchu bude vytvarována plocha pro uložení dle šablony</t>
  </si>
  <si>
    <t>28997</t>
  </si>
  <si>
    <t>OPLÁŠTĚNÍ (ZPEVNĚNÍ) Z GEOTEXTILIE A GEOMŘÍŽOVIN
separační vrstva proti zatlačení sanačního polštáře do podloží, hm.min.350gr/m2</t>
  </si>
  <si>
    <t>167,996+190,293=358,289 [A]</t>
  </si>
  <si>
    <t>OPLÁŠTĚNÍ (ZPEVNĚNÍ) Z GEOTEXTILIE A GEOMŘÍŽOVIN
oboustranná ochrana těsnící PE fólie (viz položka 28999), geotextilie hm. min. 600 g/m2</t>
  </si>
  <si>
    <t>17,0*14,0*2=476,000 [A]</t>
  </si>
  <si>
    <t>28999</t>
  </si>
  <si>
    <t>OPLÁŠTĚNÍ (ZPEVNĚNÍ) Z FÓLIE
PE těsnící fólie (těsnící geomembrána tl.min 1mm) s pevností min. 20 kN/m a s protažením min. 20% (v obou směrech)</t>
  </si>
  <si>
    <t>17,0*14,0=238,000 [A]</t>
  </si>
  <si>
    <t>Svislé konstrukce</t>
  </si>
  <si>
    <t>33817A</t>
  </si>
  <si>
    <t>SLOUPKY OHRADNÍ A PLOTOVÉ Z DÍLCŮ KOVOVÝCH  KOTVENÉ DO PATEK NEBO BERANĚNÉ
sloupky plotu kolem vtokového a výtokového portálu, vč.povrchové ochrany zinkováním a nátěrem, PKO dle skladby v Tech. zprávě</t>
  </si>
  <si>
    <t>2,10*4,538*20/1000=0,191 [A]</t>
  </si>
  <si>
    <t>Vodorovné konstrukce</t>
  </si>
  <si>
    <t>429174</t>
  </si>
  <si>
    <t>MOSTNÍ KONSTRUKCE PŘESÝPANÉ Z VLNITÝCH PLECHŮ, OBVOD 10M-12M
montovaná pozinkovaná konstrukce z vlnitých plechů min.tl.5mm, vč. PKO dle Tech. zprávy, vč. všech nákladů (oboustranná protikorozní ochrana dle TKP 19A, 19B, doprava, montáž, jeřáb, spoje vč. těsnění, vč. lešení, vč VTD vč. statického výpočtu, výpočtu zatížitelnosti, hydrotechnického posouzení dle TP 232 atd…)</t>
  </si>
  <si>
    <t>45157</t>
  </si>
  <si>
    <t>PODKLADNÍ A VÝPLŇOVÉ VRSTVY Z KAMENIVA TĚŽENÉHO
nehutněný podsyp pro uložení konstrukce, ŠP frakce 0-8, tl. 0,1m, musí splňovat parametry dle vybraného dodavatele nosné konstrukce</t>
  </si>
  <si>
    <t>0,215*29,0=6,235 [A]</t>
  </si>
  <si>
    <t>46251</t>
  </si>
  <si>
    <t>ZÁHOZ Z LOMOVÉHO KAMENE
pružný přechod na vtoku a výtoku (kámen 50 - 80kg), nakupovaný materiál, vč. dopravy, vč. urovnání horního líce</t>
  </si>
  <si>
    <t>3,315*2=6,630 [A]</t>
  </si>
  <si>
    <t>465512</t>
  </si>
  <si>
    <t>DLAŽBY Z LOMOVÉHO KAMENE NA MC
odláždění skluzů a  kolem portálů do beton.lože, tl. 300mm, beton. lože tl. min. 100 mm</t>
  </si>
  <si>
    <t>55,888*0,3=16,766 [A]</t>
  </si>
  <si>
    <t>DLAŽBY Z LOMOVÉHO KAMENE NA MC
odláždění  v mostním profilu do beton. lože, celk. tl. 0,35 m, beton. lože tl. min. 100 mm</t>
  </si>
  <si>
    <t>1,258*29,0=36,482 [A]</t>
  </si>
  <si>
    <t>46731</t>
  </si>
  <si>
    <t>STUPNĚ A PRAHY VODNÍCH KORYT Z PROSTÉHO BETONU
příčný práh na vtoku a výtoku, beton tř. C25/30  prokládaný kamenem</t>
  </si>
  <si>
    <t>6,219*0,5*2=6,219 [A]</t>
  </si>
  <si>
    <t>Komunikace</t>
  </si>
  <si>
    <t>56330</t>
  </si>
  <si>
    <t>VOZOVKOVÉ VRSTVY ZE ŠTĚRKODRTI
dolní vrstva ŠD A na celou plochu úpravy komunikace, prům. tl. 200 mm</t>
  </si>
  <si>
    <t>263,2*0,2=52,640 [A]</t>
  </si>
  <si>
    <t>56354</t>
  </si>
  <si>
    <t>VOZOVKOVÉ VRSTVY Z MECH ZPEV ZEMINY TL. DO 200MM
podkladní vrstva MZ tl. 200 mm</t>
  </si>
  <si>
    <t>56930</t>
  </si>
  <si>
    <t>ZPEVNĚNÍ KRAJNIC ZE ŠTĚRKODRTI
nové krajnice prům. š. 1,75 m (tl. 15 cm),  ŠD 0-32, vč. dovozu</t>
  </si>
  <si>
    <t>2*(1,75*35,0*0,15)=18,375 [A]</t>
  </si>
  <si>
    <t>572121</t>
  </si>
  <si>
    <t>INFILTRAČNÍ POSTŘIK ASFALTOVÝ DO 1,0KG/M2
na ŠD A, vč. podrcení drobným kamenivem</t>
  </si>
  <si>
    <t>572211</t>
  </si>
  <si>
    <t>SPOJOVACÍ POSTŘIK Z ASFALTU DO 0,5KG/M2
2 vrstvy, na ACL 16+, na ACP 16+</t>
  </si>
  <si>
    <t>236,187+243,371=479,558 [A]</t>
  </si>
  <si>
    <t>ASFALTOVÝ BETON PRO OBRUSNÉ VRSTVY ACO 11+, 11S TL. 40MM
asf. beton ACO 11+, tl. 40 mm, v celém úseku</t>
  </si>
  <si>
    <t>574C56</t>
  </si>
  <si>
    <t>ASFALTOVÝ BETON PRO LOŽNÍ VRSTVY ACL 16+, 16S TL. 60MM
asf. beton ACL 16+, tl. 60 mm</t>
  </si>
  <si>
    <t>574E46</t>
  </si>
  <si>
    <t>ASFALTOVÝ BETON PRO PODKLADNÍ VRSTVY ACP 16+, 16S TL. 50MM
podkladní vrstva, asf. beton ACP 16+, tl. 50 mm</t>
  </si>
  <si>
    <t>PŘEDLÁŽDĚNÍ KRYTU Z VELKÝCH KOSTEK
Předláždění části stávající vozovky na začátku a na konci  úseku, navázání krajnic a příčných spádů, vč.betonových prahů (0,5 m3)</t>
  </si>
  <si>
    <t>6,0*(15,0+2,0)=102,000 [A]</t>
  </si>
  <si>
    <t>Přidružená stavební výroba</t>
  </si>
  <si>
    <t>76792</t>
  </si>
  <si>
    <t>OPLOCENÍ Z DRÁTĚNÉHO PLETIVA POTAŽENÉHO PLASTEM
plot h=1,50m  na vtokovém a výtokovém portálu</t>
  </si>
  <si>
    <t>2*13,0*1,5=39,000 [A]</t>
  </si>
  <si>
    <t>Potrubí</t>
  </si>
  <si>
    <t>81445</t>
  </si>
  <si>
    <t>POTRUBÍ Z TRUB BETONOVÝCH DN DO 300MM
obnova vyústění dešťové kanalizace na výtoku, nové betonové roury hrdlové DN400 dl.4,0m, vč. dopravy a uložení,  vč.seříznutí roury na výtoku 0,97m2</t>
  </si>
  <si>
    <t>9113A1</t>
  </si>
  <si>
    <t>SVODIDLO OCEL SILNIČ JEDNOSTR, ÚROVEŇ ZADRŽ N1, N2 - DODÁVKA A MONTÁŽ
silniční svodidlo pro úroveň zadržení N2, s beraněnými sloupky UE100, s trubkovou spojkou prům. 133mm, se svodnicí tl.4mm, vč. výškových náběhů krátkých</t>
  </si>
  <si>
    <t>2*33,4=66,800 [A]</t>
  </si>
  <si>
    <t>91267</t>
  </si>
  <si>
    <t>ODRAZKY NA SVODIDLA
odrazky uvnitř svodnice, dodávka a osazení, oranžové (2 x 4 ks)</t>
  </si>
  <si>
    <t>91355</t>
  </si>
  <si>
    <t>EVIDENČNÍ ČÍSLO MOSTU
ev. č. mostu "34711-4", vč. sloupku a patky</t>
  </si>
  <si>
    <t>919112</t>
  </si>
  <si>
    <t>ŘEZÁNÍ ASFALTOVÉHO KRYTU VOZOVEK TL DO 100MM
příčně na začátku a konci úseku, hl. řezu 100 mm</t>
  </si>
  <si>
    <t>6,6+6,7=13,300 [A]</t>
  </si>
  <si>
    <t>931314</t>
  </si>
  <si>
    <t>TĚSNĚNÍ DILATAČ SPAR ASF ZÁLIVKOU PRŮŘ DO 400MM2
příčně na začátku a konci úseku</t>
  </si>
  <si>
    <t>93631</t>
  </si>
  <si>
    <t>DROBNÉ DOPLŇK KONSTR BETON MONOLIT
letopočet výstavby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</si>
</sst>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 ###\ ###\ ##0.00"/>
    <numFmt numFmtId="169" formatCode="###\ ###\ ###\ ##0.000"/>
  </numFmts>
  <fonts count="7" x14ac:knownFonts="1">
    <font>
      <sz val="10"/>
      <name val="Arial"/>
    </font>
    <font>
      <b/>
      <sz val="11"/>
      <name val="Arial"/>
    </font>
    <font>
      <b/>
      <sz val="10"/>
      <name val="Arial"/>
    </font>
    <font>
      <sz val="10"/>
      <name val="Arial"/>
    </font>
    <font>
      <u/>
      <sz val="10"/>
      <color theme="10"/>
      <name val="Arial"/>
    </font>
    <font>
      <sz val="10"/>
      <name val="Arial"/>
      <family val="2"/>
      <charset val="238"/>
    </font>
    <font>
      <b/>
      <sz val="11"/>
      <name val="Arial"/>
      <family val="2"/>
      <charset val="238"/>
    </font>
  </fonts>
  <fills count="3">
    <fill>
      <patternFill patternType="none"/>
    </fill>
    <fill>
      <patternFill patternType="gray125"/>
    </fill>
    <fill>
      <patternFill patternType="solid">
        <fgColor rgb="FFD3D3D3"/>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7">
    <xf numFmtId="0" fontId="0" fillId="0" borderId="0"/>
    <xf numFmtId="9"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0" fontId="4" fillId="0" borderId="0" applyNumberFormat="0" applyFill="0" applyBorder="0" applyAlignment="0" applyProtection="0"/>
  </cellStyleXfs>
  <cellXfs count="18">
    <xf numFmtId="0" fontId="0" fillId="0" borderId="0" xfId="0"/>
    <xf numFmtId="0" fontId="1" fillId="0" borderId="0" xfId="0" applyNumberFormat="1" applyFont="1" applyFill="1" applyBorder="1" applyAlignment="1" applyProtection="1">
      <alignment horizontal="center"/>
    </xf>
    <xf numFmtId="168" fontId="1"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 fillId="0" borderId="0" xfId="0" applyNumberFormat="1" applyFont="1" applyFill="1" applyBorder="1" applyAlignment="1" applyProtection="1"/>
    <xf numFmtId="0" fontId="0" fillId="0" borderId="1" xfId="0" applyNumberFormat="1" applyFont="1" applyFill="1" applyBorder="1" applyAlignment="1" applyProtection="1">
      <alignment wrapText="1"/>
    </xf>
    <xf numFmtId="0" fontId="2" fillId="0" borderId="0" xfId="0" applyNumberFormat="1" applyFont="1" applyFill="1" applyBorder="1" applyAlignment="1" applyProtection="1"/>
    <xf numFmtId="169" fontId="0" fillId="0" borderId="1" xfId="0" applyNumberFormat="1" applyFont="1" applyFill="1" applyBorder="1" applyAlignment="1" applyProtection="1"/>
    <xf numFmtId="0" fontId="2" fillId="0" borderId="2" xfId="0" applyNumberFormat="1" applyFont="1" applyFill="1" applyBorder="1" applyAlignment="1" applyProtection="1"/>
    <xf numFmtId="168" fontId="0" fillId="0" borderId="1" xfId="0" applyNumberFormat="1" applyFont="1" applyFill="1" applyBorder="1" applyAlignment="1" applyProtection="1"/>
    <xf numFmtId="168" fontId="0" fillId="0" borderId="1" xfId="0" applyNumberFormat="1" applyBorder="1" applyProtection="1">
      <protection locked="0"/>
    </xf>
    <xf numFmtId="168" fontId="2" fillId="2" borderId="0" xfId="0" applyNumberFormat="1" applyFont="1" applyFill="1" applyBorder="1" applyAlignment="1" applyProtection="1"/>
    <xf numFmtId="0" fontId="0" fillId="0" borderId="0" xfId="0" applyNumberFormat="1" applyFont="1" applyFill="1" applyBorder="1" applyAlignment="1" applyProtection="1">
      <alignment wrapText="1" shrinkToFit="1"/>
    </xf>
    <xf numFmtId="0" fontId="5" fillId="0" borderId="0" xfId="0" applyFont="1"/>
    <xf numFmtId="0" fontId="5" fillId="0" borderId="1"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center" wrapText="1"/>
    </xf>
    <xf numFmtId="0" fontId="5" fillId="0" borderId="1" xfId="6" quotePrefix="1" applyNumberFormat="1" applyFont="1" applyFill="1" applyBorder="1" applyAlignment="1" applyProtection="1">
      <alignment wrapText="1"/>
    </xf>
    <xf numFmtId="0" fontId="6" fillId="2" borderId="0" xfId="0" applyNumberFormat="1" applyFont="1" applyFill="1" applyBorder="1" applyAlignment="1" applyProtection="1">
      <alignment horizontal="right"/>
    </xf>
  </cellXfs>
  <cellStyles count="7">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Hypertextový odkaz" xfId="6" builtinId="8"/>
    <cellStyle name="Normální" xfId="0" builtinId="0"/>
    <cellStyle name="Percent"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4"/>
  <sheetViews>
    <sheetView tabSelected="1" zoomScaleNormal="100" workbookViewId="0">
      <selection activeCell="B9" sqref="B9"/>
    </sheetView>
  </sheetViews>
  <sheetFormatPr defaultColWidth="9.140625" defaultRowHeight="12.75" customHeight="1" x14ac:dyDescent="0.2"/>
  <cols>
    <col min="1" max="1" width="7.5703125" customWidth="1"/>
    <col min="2" max="2" width="60.7109375" customWidth="1"/>
    <col min="3" max="5" width="18.7109375" customWidth="1"/>
  </cols>
  <sheetData>
    <row r="1" spans="1:8" ht="12.75" customHeight="1" x14ac:dyDescent="0.25">
      <c r="A1" s="4" t="s">
        <v>13</v>
      </c>
    </row>
    <row r="3" spans="1:8" ht="12.75" customHeight="1" x14ac:dyDescent="0.25">
      <c r="B3" s="1" t="s">
        <v>0</v>
      </c>
    </row>
    <row r="5" spans="1:8" ht="12.75" customHeight="1" x14ac:dyDescent="0.25">
      <c r="B5" s="2" t="s">
        <v>1</v>
      </c>
    </row>
    <row r="6" spans="1:8" ht="12.75" customHeight="1" x14ac:dyDescent="0.2">
      <c r="B6" t="s">
        <v>2</v>
      </c>
      <c r="G6" t="s">
        <v>5</v>
      </c>
      <c r="H6">
        <v>0</v>
      </c>
    </row>
    <row r="7" spans="1:8" ht="12.75" customHeight="1" x14ac:dyDescent="0.25">
      <c r="B7" s="3" t="s">
        <v>3</v>
      </c>
      <c r="C7" s="2">
        <f>SUM(C11:C14)</f>
        <v>0</v>
      </c>
      <c r="G7" t="s">
        <v>6</v>
      </c>
      <c r="H7">
        <v>15</v>
      </c>
    </row>
    <row r="8" spans="1:8" ht="12.75" customHeight="1" x14ac:dyDescent="0.25">
      <c r="B8" s="17" t="s">
        <v>4</v>
      </c>
      <c r="C8" s="2">
        <f>SUM(E11:E14)</f>
        <v>0</v>
      </c>
      <c r="G8" t="s">
        <v>7</v>
      </c>
      <c r="H8">
        <v>21</v>
      </c>
    </row>
    <row r="10" spans="1:8" s="13" customFormat="1" ht="12.75" customHeight="1" x14ac:dyDescent="0.2">
      <c r="A10" s="14" t="s">
        <v>8</v>
      </c>
      <c r="B10" s="14" t="s">
        <v>9</v>
      </c>
      <c r="C10" s="14" t="s">
        <v>10</v>
      </c>
      <c r="D10" s="14" t="s">
        <v>11</v>
      </c>
      <c r="E10" s="14" t="s">
        <v>12</v>
      </c>
    </row>
    <row r="11" spans="1:8" ht="12.75" customHeight="1" x14ac:dyDescent="0.2">
      <c r="A11" s="16" t="s">
        <v>20</v>
      </c>
      <c r="B11" s="5" t="s">
        <v>21</v>
      </c>
      <c r="C11" s="9">
        <f>'000'!I39</f>
        <v>0</v>
      </c>
      <c r="D11" s="9">
        <f>'000'!P39</f>
        <v>0</v>
      </c>
      <c r="E11" s="9">
        <f>C11+D11</f>
        <v>0</v>
      </c>
    </row>
    <row r="12" spans="1:8" ht="12.75" customHeight="1" x14ac:dyDescent="0.2">
      <c r="A12" s="16" t="s">
        <v>100</v>
      </c>
      <c r="B12" s="5" t="s">
        <v>101</v>
      </c>
      <c r="C12" s="9">
        <f>'001'!I33</f>
        <v>0</v>
      </c>
      <c r="D12" s="9">
        <f>'001'!P33</f>
        <v>0</v>
      </c>
      <c r="E12" s="9">
        <f>C12+D12</f>
        <v>0</v>
      </c>
    </row>
    <row r="13" spans="1:8" ht="12.75" customHeight="1" x14ac:dyDescent="0.2">
      <c r="A13" s="16" t="s">
        <v>134</v>
      </c>
      <c r="B13" s="5" t="s">
        <v>135</v>
      </c>
      <c r="C13" s="9">
        <f>'151'!I28</f>
        <v>0</v>
      </c>
      <c r="D13" s="9">
        <f>'151'!P28</f>
        <v>0</v>
      </c>
      <c r="E13" s="9">
        <f>C13+D13</f>
        <v>0</v>
      </c>
    </row>
    <row r="14" spans="1:8" ht="12.75" customHeight="1" x14ac:dyDescent="0.2">
      <c r="A14" s="16" t="s">
        <v>161</v>
      </c>
      <c r="B14" s="5" t="s">
        <v>162</v>
      </c>
      <c r="C14" s="9">
        <f>'201'!I158</f>
        <v>0</v>
      </c>
      <c r="D14" s="9">
        <f>'201'!P158</f>
        <v>0</v>
      </c>
      <c r="E14" s="9">
        <f>C14+D14</f>
        <v>0</v>
      </c>
    </row>
  </sheetData>
  <sheetProtection formatColumns="0"/>
  <hyperlinks>
    <hyperlink ref="A11" location="'000'!A1" tooltip="Odkaz na stranku objektu [1]" display="000" xr:uid="{00000000-0004-0000-0000-000000000000}"/>
    <hyperlink ref="A12" location="'001'!A1" tooltip="Odkaz na stranku objektu [1_]" display="001" xr:uid="{00000000-0004-0000-0000-000001000000}"/>
    <hyperlink ref="A13" location="'151'!A1" tooltip="Odkaz na stranku objektu [1__]" display="151" xr:uid="{00000000-0004-0000-0000-000002000000}"/>
    <hyperlink ref="A14" location="'201'!A1" tooltip="Odkaz na stranku objektu [1___]" display="201" xr:uid="{00000000-0004-0000-0000-000003000000}"/>
  </hyperlinks>
  <pageMargins left="0.59055118110236204" right="0.59055118110236204" top="0.59055118110236204" bottom="0.59055118110236204" header="0.39370078740157499" footer="0.39370078740157499"/>
  <pageSetup paperSize="9" fitToHeight="0" orientation="landscape" cellComments="atEn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9"/>
  <sheetViews>
    <sheetView workbookViewId="0">
      <pane ySplit="10" topLeftCell="A11" activePane="bottomLeft" state="frozen"/>
      <selection pane="bottomLeft" activeCell="H11" sqref="H11"/>
    </sheetView>
  </sheetViews>
  <sheetFormatPr defaultColWidth="9.140625" defaultRowHeight="12.75" customHeight="1" x14ac:dyDescent="0.2"/>
  <cols>
    <col min="1" max="1" width="6.7109375" customWidth="1"/>
    <col min="2" max="2" width="12.140625" customWidth="1"/>
    <col min="3" max="3" width="9" customWidth="1"/>
    <col min="4" max="4" width="7.7109375" customWidth="1"/>
    <col min="5" max="5" width="75.7109375" customWidth="1"/>
    <col min="6" max="6" width="9" customWidth="1"/>
    <col min="7" max="7" width="11.5703125" customWidth="1"/>
    <col min="8" max="8" width="14" customWidth="1"/>
    <col min="9" max="9" width="15.42578125" customWidth="1"/>
    <col min="15" max="16" width="9.140625" hidden="1" customWidth="1"/>
  </cols>
  <sheetData>
    <row r="1" spans="1:16" ht="12.75" customHeight="1" x14ac:dyDescent="0.25">
      <c r="A1" s="4" t="s">
        <v>13</v>
      </c>
    </row>
    <row r="2" spans="1:16" ht="12.75" customHeight="1" x14ac:dyDescent="0.25">
      <c r="C2" s="1" t="s">
        <v>14</v>
      </c>
    </row>
    <row r="4" spans="1:16" ht="12.75" customHeight="1" x14ac:dyDescent="0.25">
      <c r="A4" t="s">
        <v>15</v>
      </c>
      <c r="C4" s="4" t="s">
        <v>18</v>
      </c>
      <c r="D4" s="4"/>
      <c r="E4" s="4" t="s">
        <v>19</v>
      </c>
    </row>
    <row r="5" spans="1:16" ht="12.75" customHeight="1" x14ac:dyDescent="0.25">
      <c r="A5" t="s">
        <v>16</v>
      </c>
      <c r="C5" s="4" t="s">
        <v>20</v>
      </c>
      <c r="D5" s="4"/>
      <c r="E5" s="4" t="s">
        <v>21</v>
      </c>
    </row>
    <row r="6" spans="1:16" ht="12.75" customHeight="1" x14ac:dyDescent="0.25">
      <c r="A6" t="s">
        <v>17</v>
      </c>
      <c r="C6" s="4" t="s">
        <v>22</v>
      </c>
      <c r="D6" s="4"/>
      <c r="E6" s="4" t="s">
        <v>23</v>
      </c>
    </row>
    <row r="7" spans="1:16" ht="12.75" customHeight="1" x14ac:dyDescent="0.25">
      <c r="A7" t="s">
        <v>24</v>
      </c>
      <c r="C7" s="4" t="s">
        <v>25</v>
      </c>
      <c r="D7" s="4" t="s">
        <v>26</v>
      </c>
      <c r="E7" s="4"/>
    </row>
    <row r="8" spans="1:16" s="13" customFormat="1" ht="12.75" customHeight="1" x14ac:dyDescent="0.2">
      <c r="A8" s="15" t="s">
        <v>27</v>
      </c>
      <c r="B8" s="15" t="s">
        <v>28</v>
      </c>
      <c r="C8" s="15" t="s">
        <v>29</v>
      </c>
      <c r="D8" s="15" t="s">
        <v>30</v>
      </c>
      <c r="E8" s="15" t="s">
        <v>31</v>
      </c>
      <c r="F8" s="15" t="s">
        <v>32</v>
      </c>
      <c r="G8" s="15" t="s">
        <v>33</v>
      </c>
      <c r="H8" s="15" t="s">
        <v>34</v>
      </c>
      <c r="I8" s="15"/>
      <c r="O8" s="13" t="s">
        <v>37</v>
      </c>
      <c r="P8" s="13" t="s">
        <v>11</v>
      </c>
    </row>
    <row r="9" spans="1:16" s="13" customFormat="1" x14ac:dyDescent="0.2">
      <c r="A9" s="15"/>
      <c r="B9" s="15"/>
      <c r="C9" s="15"/>
      <c r="D9" s="15"/>
      <c r="E9" s="15"/>
      <c r="F9" s="15"/>
      <c r="G9" s="15"/>
      <c r="H9" s="14" t="s">
        <v>35</v>
      </c>
      <c r="I9" s="14" t="s">
        <v>36</v>
      </c>
      <c r="O9" s="13" t="s">
        <v>11</v>
      </c>
    </row>
    <row r="10" spans="1:16" s="13" customFormat="1" x14ac:dyDescent="0.2">
      <c r="A10" s="14" t="s">
        <v>22</v>
      </c>
      <c r="B10" s="14" t="s">
        <v>38</v>
      </c>
      <c r="C10" s="14" t="s">
        <v>39</v>
      </c>
      <c r="D10" s="14" t="s">
        <v>40</v>
      </c>
      <c r="E10" s="14" t="s">
        <v>41</v>
      </c>
      <c r="F10" s="14" t="s">
        <v>42</v>
      </c>
      <c r="G10" s="14" t="s">
        <v>43</v>
      </c>
      <c r="H10" s="14">
        <v>8</v>
      </c>
      <c r="I10" s="14" t="s">
        <v>45</v>
      </c>
    </row>
    <row r="11" spans="1:16" ht="12.75" customHeight="1" x14ac:dyDescent="0.2">
      <c r="A11" s="6"/>
      <c r="B11" s="6"/>
      <c r="C11" s="6" t="s">
        <v>47</v>
      </c>
      <c r="D11" s="6"/>
      <c r="E11" s="6" t="s">
        <v>46</v>
      </c>
      <c r="F11" s="6"/>
      <c r="G11" s="8"/>
      <c r="H11" s="6"/>
      <c r="I11" s="8"/>
    </row>
    <row r="12" spans="1:16" ht="102" x14ac:dyDescent="0.2">
      <c r="A12" s="5">
        <v>1</v>
      </c>
      <c r="B12" s="5" t="s">
        <v>48</v>
      </c>
      <c r="C12" s="5" t="s">
        <v>49</v>
      </c>
      <c r="D12" s="5" t="s">
        <v>50</v>
      </c>
      <c r="E12" s="5" t="s">
        <v>51</v>
      </c>
      <c r="F12" s="5" t="s">
        <v>52</v>
      </c>
      <c r="G12" s="7">
        <v>1</v>
      </c>
      <c r="H12" s="10"/>
      <c r="I12" s="9">
        <f>ROUND((H12*G12),2)</f>
        <v>0</v>
      </c>
      <c r="O12">
        <f>rekapitulace!H8</f>
        <v>21</v>
      </c>
      <c r="P12">
        <f>O12/100*I12</f>
        <v>0</v>
      </c>
    </row>
    <row r="13" spans="1:16" ht="12.75" customHeight="1" x14ac:dyDescent="0.2">
      <c r="A13" s="11"/>
      <c r="B13" s="11"/>
      <c r="C13" s="11" t="s">
        <v>47</v>
      </c>
      <c r="D13" s="11"/>
      <c r="E13" s="11" t="s">
        <v>46</v>
      </c>
      <c r="F13" s="11"/>
      <c r="G13" s="11"/>
      <c r="H13" s="11"/>
      <c r="I13" s="11">
        <f>SUM(I12:I12)</f>
        <v>0</v>
      </c>
      <c r="P13">
        <f>ROUND(SUM(P12:P12),2)</f>
        <v>0</v>
      </c>
    </row>
    <row r="15" spans="1:16" ht="12.75" customHeight="1" x14ac:dyDescent="0.2">
      <c r="A15" s="6"/>
      <c r="B15" s="6"/>
      <c r="C15" s="6" t="s">
        <v>54</v>
      </c>
      <c r="D15" s="6"/>
      <c r="E15" s="6" t="s">
        <v>53</v>
      </c>
      <c r="F15" s="6"/>
      <c r="G15" s="8"/>
      <c r="H15" s="6"/>
      <c r="I15" s="8"/>
    </row>
    <row r="16" spans="1:16" ht="38.25" x14ac:dyDescent="0.2">
      <c r="A16" s="5">
        <v>2</v>
      </c>
      <c r="B16" s="5" t="s">
        <v>48</v>
      </c>
      <c r="C16" s="5" t="s">
        <v>55</v>
      </c>
      <c r="D16" s="5" t="s">
        <v>50</v>
      </c>
      <c r="E16" s="5" t="s">
        <v>56</v>
      </c>
      <c r="F16" s="5" t="s">
        <v>57</v>
      </c>
      <c r="G16" s="7">
        <v>1</v>
      </c>
      <c r="H16" s="10"/>
      <c r="I16" s="9">
        <f t="shared" ref="I16:I23" si="0">ROUND((H16*G16),2)</f>
        <v>0</v>
      </c>
      <c r="O16">
        <f>rekapitulace!H8</f>
        <v>21</v>
      </c>
      <c r="P16">
        <f t="shared" ref="P16:P23" si="1">O16/100*I16</f>
        <v>0</v>
      </c>
    </row>
    <row r="17" spans="1:16" ht="38.25" x14ac:dyDescent="0.2">
      <c r="A17" s="5">
        <v>3</v>
      </c>
      <c r="B17" s="5" t="s">
        <v>48</v>
      </c>
      <c r="C17" s="5" t="s">
        <v>58</v>
      </c>
      <c r="D17" s="5" t="s">
        <v>50</v>
      </c>
      <c r="E17" s="5" t="s">
        <v>59</v>
      </c>
      <c r="F17" s="5" t="s">
        <v>57</v>
      </c>
      <c r="G17" s="7">
        <v>1</v>
      </c>
      <c r="H17" s="10"/>
      <c r="I17" s="9">
        <f t="shared" si="0"/>
        <v>0</v>
      </c>
      <c r="O17">
        <f>rekapitulace!H8</f>
        <v>21</v>
      </c>
      <c r="P17">
        <f t="shared" si="1"/>
        <v>0</v>
      </c>
    </row>
    <row r="18" spans="1:16" ht="38.25" x14ac:dyDescent="0.2">
      <c r="A18" s="5">
        <v>4</v>
      </c>
      <c r="B18" s="5" t="s">
        <v>48</v>
      </c>
      <c r="C18" s="5" t="s">
        <v>60</v>
      </c>
      <c r="D18" s="5" t="s">
        <v>61</v>
      </c>
      <c r="E18" s="5" t="s">
        <v>62</v>
      </c>
      <c r="F18" s="5" t="s">
        <v>52</v>
      </c>
      <c r="G18" s="7">
        <v>1</v>
      </c>
      <c r="H18" s="10"/>
      <c r="I18" s="9">
        <f t="shared" si="0"/>
        <v>0</v>
      </c>
      <c r="O18">
        <f>rekapitulace!H8</f>
        <v>21</v>
      </c>
      <c r="P18">
        <f t="shared" si="1"/>
        <v>0</v>
      </c>
    </row>
    <row r="19" spans="1:16" ht="38.25" x14ac:dyDescent="0.2">
      <c r="A19" s="5">
        <v>5</v>
      </c>
      <c r="B19" s="5" t="s">
        <v>48</v>
      </c>
      <c r="C19" s="5" t="s">
        <v>60</v>
      </c>
      <c r="D19" s="5" t="s">
        <v>63</v>
      </c>
      <c r="E19" s="5" t="s">
        <v>64</v>
      </c>
      <c r="F19" s="5" t="s">
        <v>52</v>
      </c>
      <c r="G19" s="7">
        <v>1</v>
      </c>
      <c r="H19" s="10"/>
      <c r="I19" s="9">
        <f t="shared" si="0"/>
        <v>0</v>
      </c>
      <c r="O19">
        <f>rekapitulace!H8</f>
        <v>21</v>
      </c>
      <c r="P19">
        <f t="shared" si="1"/>
        <v>0</v>
      </c>
    </row>
    <row r="20" spans="1:16" ht="76.5" x14ac:dyDescent="0.2">
      <c r="A20" s="5">
        <v>6</v>
      </c>
      <c r="B20" s="5" t="s">
        <v>48</v>
      </c>
      <c r="C20" s="5" t="s">
        <v>60</v>
      </c>
      <c r="D20" s="5" t="s">
        <v>65</v>
      </c>
      <c r="E20" s="5" t="s">
        <v>66</v>
      </c>
      <c r="F20" s="5" t="s">
        <v>52</v>
      </c>
      <c r="G20" s="7">
        <v>1</v>
      </c>
      <c r="H20" s="10"/>
      <c r="I20" s="9">
        <f t="shared" si="0"/>
        <v>0</v>
      </c>
      <c r="O20">
        <f>rekapitulace!H8</f>
        <v>21</v>
      </c>
      <c r="P20">
        <f t="shared" si="1"/>
        <v>0</v>
      </c>
    </row>
    <row r="21" spans="1:16" ht="25.5" x14ac:dyDescent="0.2">
      <c r="A21" s="5">
        <v>7</v>
      </c>
      <c r="B21" s="5" t="s">
        <v>48</v>
      </c>
      <c r="C21" s="5" t="s">
        <v>67</v>
      </c>
      <c r="D21" s="5" t="s">
        <v>61</v>
      </c>
      <c r="E21" s="5" t="s">
        <v>68</v>
      </c>
      <c r="F21" s="5" t="s">
        <v>52</v>
      </c>
      <c r="G21" s="7">
        <v>1</v>
      </c>
      <c r="H21" s="10"/>
      <c r="I21" s="9">
        <f t="shared" si="0"/>
        <v>0</v>
      </c>
      <c r="O21">
        <f>rekapitulace!H8</f>
        <v>21</v>
      </c>
      <c r="P21">
        <f t="shared" si="1"/>
        <v>0</v>
      </c>
    </row>
    <row r="22" spans="1:16" ht="51" x14ac:dyDescent="0.2">
      <c r="A22" s="5">
        <v>8</v>
      </c>
      <c r="B22" s="5" t="s">
        <v>48</v>
      </c>
      <c r="C22" s="5" t="s">
        <v>67</v>
      </c>
      <c r="D22" s="5" t="s">
        <v>63</v>
      </c>
      <c r="E22" s="5" t="s">
        <v>69</v>
      </c>
      <c r="F22" s="5" t="s">
        <v>52</v>
      </c>
      <c r="G22" s="7">
        <v>1</v>
      </c>
      <c r="H22" s="10"/>
      <c r="I22" s="9">
        <f t="shared" si="0"/>
        <v>0</v>
      </c>
      <c r="O22">
        <f>rekapitulace!H8</f>
        <v>21</v>
      </c>
      <c r="P22">
        <f t="shared" si="1"/>
        <v>0</v>
      </c>
    </row>
    <row r="23" spans="1:16" ht="51" x14ac:dyDescent="0.2">
      <c r="A23" s="5">
        <v>9</v>
      </c>
      <c r="B23" s="5" t="s">
        <v>48</v>
      </c>
      <c r="C23" s="5" t="s">
        <v>70</v>
      </c>
      <c r="D23" s="5" t="s">
        <v>50</v>
      </c>
      <c r="E23" s="5" t="s">
        <v>71</v>
      </c>
      <c r="F23" s="5" t="s">
        <v>72</v>
      </c>
      <c r="G23" s="7">
        <v>0.10199999999999999</v>
      </c>
      <c r="H23" s="10"/>
      <c r="I23" s="9">
        <f t="shared" si="0"/>
        <v>0</v>
      </c>
      <c r="O23">
        <f>rekapitulace!H8</f>
        <v>21</v>
      </c>
      <c r="P23">
        <f t="shared" si="1"/>
        <v>0</v>
      </c>
    </row>
    <row r="24" spans="1:16" x14ac:dyDescent="0.2">
      <c r="E24" s="12" t="s">
        <v>73</v>
      </c>
    </row>
    <row r="25" spans="1:16" ht="25.5" x14ac:dyDescent="0.2">
      <c r="A25" s="5">
        <v>10</v>
      </c>
      <c r="B25" s="5" t="s">
        <v>48</v>
      </c>
      <c r="C25" s="5" t="s">
        <v>74</v>
      </c>
      <c r="D25" s="5" t="s">
        <v>50</v>
      </c>
      <c r="E25" s="5" t="s">
        <v>75</v>
      </c>
      <c r="F25" s="5" t="s">
        <v>52</v>
      </c>
      <c r="G25" s="7">
        <v>1</v>
      </c>
      <c r="H25" s="10"/>
      <c r="I25" s="9">
        <f>ROUND((H25*G25),2)</f>
        <v>0</v>
      </c>
      <c r="O25">
        <f>rekapitulace!H8</f>
        <v>21</v>
      </c>
      <c r="P25">
        <f>O25/100*I25</f>
        <v>0</v>
      </c>
    </row>
    <row r="26" spans="1:16" ht="25.5" x14ac:dyDescent="0.2">
      <c r="A26" s="5">
        <v>11</v>
      </c>
      <c r="B26" s="5" t="s">
        <v>48</v>
      </c>
      <c r="C26" s="5" t="s">
        <v>76</v>
      </c>
      <c r="D26" s="5" t="s">
        <v>50</v>
      </c>
      <c r="E26" s="5" t="s">
        <v>77</v>
      </c>
      <c r="F26" s="5" t="s">
        <v>78</v>
      </c>
      <c r="G26" s="7">
        <v>1</v>
      </c>
      <c r="H26" s="10"/>
      <c r="I26" s="9">
        <f>ROUND((H26*G26),2)</f>
        <v>0</v>
      </c>
      <c r="O26">
        <f>rekapitulace!H8</f>
        <v>21</v>
      </c>
      <c r="P26">
        <f>O26/100*I26</f>
        <v>0</v>
      </c>
    </row>
    <row r="27" spans="1:16" ht="38.25" x14ac:dyDescent="0.2">
      <c r="A27" s="5">
        <v>12</v>
      </c>
      <c r="B27" s="5" t="s">
        <v>48</v>
      </c>
      <c r="C27" s="5" t="s">
        <v>79</v>
      </c>
      <c r="D27" s="5" t="s">
        <v>50</v>
      </c>
      <c r="E27" s="5" t="s">
        <v>80</v>
      </c>
      <c r="F27" s="5" t="s">
        <v>52</v>
      </c>
      <c r="G27" s="7">
        <v>1</v>
      </c>
      <c r="H27" s="10"/>
      <c r="I27" s="9">
        <f>ROUND((H27*G27),2)</f>
        <v>0</v>
      </c>
      <c r="O27">
        <f>rekapitulace!H8</f>
        <v>21</v>
      </c>
      <c r="P27">
        <f>O27/100*I27</f>
        <v>0</v>
      </c>
    </row>
    <row r="28" spans="1:16" ht="38.25" x14ac:dyDescent="0.2">
      <c r="A28" s="5">
        <v>13</v>
      </c>
      <c r="B28" s="5" t="s">
        <v>48</v>
      </c>
      <c r="C28" s="5" t="s">
        <v>81</v>
      </c>
      <c r="D28" s="5" t="s">
        <v>50</v>
      </c>
      <c r="E28" s="5" t="s">
        <v>82</v>
      </c>
      <c r="F28" s="5" t="s">
        <v>52</v>
      </c>
      <c r="G28" s="7">
        <v>1</v>
      </c>
      <c r="H28" s="10"/>
      <c r="I28" s="9">
        <f>ROUND((H28*G28),2)</f>
        <v>0</v>
      </c>
      <c r="O28">
        <f>rekapitulace!H8</f>
        <v>21</v>
      </c>
      <c r="P28">
        <f>O28/100*I28</f>
        <v>0</v>
      </c>
    </row>
    <row r="29" spans="1:16" ht="38.25" x14ac:dyDescent="0.2">
      <c r="A29" s="5">
        <v>14</v>
      </c>
      <c r="B29" s="5" t="s">
        <v>48</v>
      </c>
      <c r="C29" s="5" t="s">
        <v>83</v>
      </c>
      <c r="D29" s="5" t="s">
        <v>50</v>
      </c>
      <c r="E29" s="5" t="s">
        <v>84</v>
      </c>
      <c r="F29" s="5" t="s">
        <v>85</v>
      </c>
      <c r="G29" s="7">
        <v>0.75</v>
      </c>
      <c r="H29" s="10"/>
      <c r="I29" s="9">
        <f>ROUND((H29*G29),2)</f>
        <v>0</v>
      </c>
      <c r="O29">
        <f>rekapitulace!H8</f>
        <v>21</v>
      </c>
      <c r="P29">
        <f>O29/100*I29</f>
        <v>0</v>
      </c>
    </row>
    <row r="30" spans="1:16" x14ac:dyDescent="0.2">
      <c r="E30" s="12" t="s">
        <v>86</v>
      </c>
    </row>
    <row r="31" spans="1:16" ht="25.5" x14ac:dyDescent="0.2">
      <c r="A31" s="5">
        <v>15</v>
      </c>
      <c r="B31" s="5" t="s">
        <v>48</v>
      </c>
      <c r="C31" s="5" t="s">
        <v>87</v>
      </c>
      <c r="D31" s="5" t="s">
        <v>50</v>
      </c>
      <c r="E31" s="5" t="s">
        <v>88</v>
      </c>
      <c r="F31" s="5" t="s">
        <v>52</v>
      </c>
      <c r="G31" s="7">
        <v>1</v>
      </c>
      <c r="H31" s="10"/>
      <c r="I31" s="9">
        <f t="shared" ref="I31:I36" si="2">ROUND((H31*G31),2)</f>
        <v>0</v>
      </c>
      <c r="O31">
        <f>rekapitulace!H8</f>
        <v>21</v>
      </c>
      <c r="P31">
        <f t="shared" ref="P31:P36" si="3">O31/100*I31</f>
        <v>0</v>
      </c>
    </row>
    <row r="32" spans="1:16" ht="25.5" x14ac:dyDescent="0.2">
      <c r="A32" s="5">
        <v>16</v>
      </c>
      <c r="B32" s="5" t="s">
        <v>48</v>
      </c>
      <c r="C32" s="5" t="s">
        <v>89</v>
      </c>
      <c r="D32" s="5" t="s">
        <v>50</v>
      </c>
      <c r="E32" s="5" t="s">
        <v>90</v>
      </c>
      <c r="F32" s="5" t="s">
        <v>78</v>
      </c>
      <c r="G32" s="7">
        <v>1</v>
      </c>
      <c r="H32" s="10"/>
      <c r="I32" s="9">
        <f t="shared" si="2"/>
        <v>0</v>
      </c>
      <c r="O32">
        <f>rekapitulace!H8</f>
        <v>21</v>
      </c>
      <c r="P32">
        <f t="shared" si="3"/>
        <v>0</v>
      </c>
    </row>
    <row r="33" spans="1:16" ht="25.5" x14ac:dyDescent="0.2">
      <c r="A33" s="5">
        <v>17</v>
      </c>
      <c r="B33" s="5" t="s">
        <v>48</v>
      </c>
      <c r="C33" s="5" t="s">
        <v>91</v>
      </c>
      <c r="D33" s="5" t="s">
        <v>50</v>
      </c>
      <c r="E33" s="5" t="s">
        <v>92</v>
      </c>
      <c r="F33" s="5" t="s">
        <v>78</v>
      </c>
      <c r="G33" s="7">
        <v>1</v>
      </c>
      <c r="H33" s="10"/>
      <c r="I33" s="9">
        <f t="shared" si="2"/>
        <v>0</v>
      </c>
      <c r="O33">
        <f>rekapitulace!H8</f>
        <v>21</v>
      </c>
      <c r="P33">
        <f t="shared" si="3"/>
        <v>0</v>
      </c>
    </row>
    <row r="34" spans="1:16" ht="38.25" x14ac:dyDescent="0.2">
      <c r="A34" s="5">
        <v>18</v>
      </c>
      <c r="B34" s="5" t="s">
        <v>48</v>
      </c>
      <c r="C34" s="5" t="s">
        <v>93</v>
      </c>
      <c r="D34" s="5" t="s">
        <v>50</v>
      </c>
      <c r="E34" s="5" t="s">
        <v>94</v>
      </c>
      <c r="F34" s="5" t="s">
        <v>52</v>
      </c>
      <c r="G34" s="7">
        <v>1</v>
      </c>
      <c r="H34" s="10"/>
      <c r="I34" s="9">
        <f t="shared" si="2"/>
        <v>0</v>
      </c>
      <c r="O34">
        <f>rekapitulace!H8</f>
        <v>21</v>
      </c>
      <c r="P34">
        <f t="shared" si="3"/>
        <v>0</v>
      </c>
    </row>
    <row r="35" spans="1:16" ht="38.25" x14ac:dyDescent="0.2">
      <c r="A35" s="5">
        <v>19</v>
      </c>
      <c r="B35" s="5" t="s">
        <v>48</v>
      </c>
      <c r="C35" s="5" t="s">
        <v>95</v>
      </c>
      <c r="D35" s="5" t="s">
        <v>50</v>
      </c>
      <c r="E35" s="5" t="s">
        <v>96</v>
      </c>
      <c r="F35" s="5" t="s">
        <v>52</v>
      </c>
      <c r="G35" s="7">
        <v>1</v>
      </c>
      <c r="H35" s="10"/>
      <c r="I35" s="9">
        <f t="shared" si="2"/>
        <v>0</v>
      </c>
      <c r="O35">
        <f>rekapitulace!H8</f>
        <v>21</v>
      </c>
      <c r="P35">
        <f t="shared" si="3"/>
        <v>0</v>
      </c>
    </row>
    <row r="36" spans="1:16" ht="38.25" x14ac:dyDescent="0.2">
      <c r="A36" s="5">
        <v>20</v>
      </c>
      <c r="B36" s="5" t="s">
        <v>48</v>
      </c>
      <c r="C36" s="5" t="s">
        <v>97</v>
      </c>
      <c r="D36" s="5" t="s">
        <v>50</v>
      </c>
      <c r="E36" s="5" t="s">
        <v>98</v>
      </c>
      <c r="F36" s="5" t="s">
        <v>52</v>
      </c>
      <c r="G36" s="7">
        <v>1</v>
      </c>
      <c r="H36" s="10"/>
      <c r="I36" s="9">
        <f t="shared" si="2"/>
        <v>0</v>
      </c>
      <c r="O36">
        <f>rekapitulace!H8</f>
        <v>21</v>
      </c>
      <c r="P36">
        <f t="shared" si="3"/>
        <v>0</v>
      </c>
    </row>
    <row r="37" spans="1:16" ht="12.75" customHeight="1" x14ac:dyDescent="0.2">
      <c r="A37" s="11"/>
      <c r="B37" s="11"/>
      <c r="C37" s="11" t="s">
        <v>54</v>
      </c>
      <c r="D37" s="11"/>
      <c r="E37" s="11" t="s">
        <v>53</v>
      </c>
      <c r="F37" s="11"/>
      <c r="G37" s="11"/>
      <c r="H37" s="11"/>
      <c r="I37" s="11">
        <f>SUM(I16:I36)</f>
        <v>0</v>
      </c>
      <c r="P37">
        <f>ROUND(SUM(P16:P36),2)</f>
        <v>0</v>
      </c>
    </row>
    <row r="39" spans="1:16" ht="12.75" customHeight="1" x14ac:dyDescent="0.2">
      <c r="A39" s="11"/>
      <c r="B39" s="11"/>
      <c r="C39" s="11"/>
      <c r="D39" s="11"/>
      <c r="E39" s="11" t="s">
        <v>99</v>
      </c>
      <c r="F39" s="11"/>
      <c r="G39" s="11"/>
      <c r="H39" s="11"/>
      <c r="I39" s="11">
        <f>+I13+I37</f>
        <v>0</v>
      </c>
      <c r="P39">
        <f>+P13+P37</f>
        <v>0</v>
      </c>
    </row>
  </sheetData>
  <sheetProtection formatColumns="0"/>
  <mergeCells count="8">
    <mergeCell ref="F8:F9"/>
    <mergeCell ref="G8:G9"/>
    <mergeCell ref="H8:I8"/>
    <mergeCell ref="A8:A9"/>
    <mergeCell ref="B8:B9"/>
    <mergeCell ref="C8:C9"/>
    <mergeCell ref="D8:D9"/>
    <mergeCell ref="E8:E9"/>
  </mergeCells>
  <pageMargins left="0.39370078740157499" right="0.39370078740157499" top="0.59055118110236204" bottom="0.59055118110236204" header="0.39370078740157499" footer="0.39370078740157499"/>
  <pageSetup paperSize="9" scale="87" fitToHeight="0" orientation="landscape" cellComments="atEnd"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3"/>
  <sheetViews>
    <sheetView workbookViewId="0">
      <pane ySplit="10" topLeftCell="A11" activePane="bottomLeft" state="frozen"/>
      <selection pane="bottomLeft" activeCell="H11" sqref="H11"/>
    </sheetView>
  </sheetViews>
  <sheetFormatPr defaultColWidth="9.140625" defaultRowHeight="12.75" customHeight="1" x14ac:dyDescent="0.2"/>
  <cols>
    <col min="1" max="1" width="6.7109375" customWidth="1"/>
    <col min="2" max="2" width="12.140625" customWidth="1"/>
    <col min="3" max="3" width="9" customWidth="1"/>
    <col min="4" max="4" width="7.7109375" customWidth="1"/>
    <col min="5" max="5" width="75.7109375" customWidth="1"/>
    <col min="6" max="6" width="9" customWidth="1"/>
    <col min="7" max="7" width="11.5703125" customWidth="1"/>
    <col min="8" max="8" width="14" customWidth="1"/>
    <col min="9" max="9" width="15.42578125" customWidth="1"/>
    <col min="15" max="16" width="9.140625" hidden="1" customWidth="1"/>
  </cols>
  <sheetData>
    <row r="1" spans="1:16" ht="12.75" customHeight="1" x14ac:dyDescent="0.25">
      <c r="A1" s="4" t="s">
        <v>13</v>
      </c>
    </row>
    <row r="2" spans="1:16" ht="12.75" customHeight="1" x14ac:dyDescent="0.25">
      <c r="C2" s="1" t="s">
        <v>14</v>
      </c>
    </row>
    <row r="4" spans="1:16" ht="12.75" customHeight="1" x14ac:dyDescent="0.25">
      <c r="A4" t="s">
        <v>15</v>
      </c>
      <c r="C4" s="4" t="s">
        <v>18</v>
      </c>
      <c r="D4" s="4"/>
      <c r="E4" s="4" t="s">
        <v>19</v>
      </c>
    </row>
    <row r="5" spans="1:16" ht="12.75" customHeight="1" x14ac:dyDescent="0.25">
      <c r="A5" t="s">
        <v>16</v>
      </c>
      <c r="C5" s="4" t="s">
        <v>100</v>
      </c>
      <c r="D5" s="4"/>
      <c r="E5" s="4" t="s">
        <v>101</v>
      </c>
    </row>
    <row r="6" spans="1:16" ht="12.75" customHeight="1" x14ac:dyDescent="0.25">
      <c r="A6" t="s">
        <v>17</v>
      </c>
      <c r="C6" s="4" t="s">
        <v>22</v>
      </c>
      <c r="D6" s="4"/>
      <c r="E6" s="4" t="s">
        <v>23</v>
      </c>
    </row>
    <row r="7" spans="1:16" ht="12.75" customHeight="1" x14ac:dyDescent="0.25">
      <c r="A7" t="s">
        <v>24</v>
      </c>
      <c r="C7" s="4" t="s">
        <v>102</v>
      </c>
      <c r="D7" s="4" t="s">
        <v>103</v>
      </c>
      <c r="E7" s="4"/>
    </row>
    <row r="8" spans="1:16" s="13" customFormat="1" ht="12.75" customHeight="1" x14ac:dyDescent="0.2">
      <c r="A8" s="15" t="s">
        <v>27</v>
      </c>
      <c r="B8" s="15" t="s">
        <v>28</v>
      </c>
      <c r="C8" s="15" t="s">
        <v>29</v>
      </c>
      <c r="D8" s="15" t="s">
        <v>30</v>
      </c>
      <c r="E8" s="15" t="s">
        <v>31</v>
      </c>
      <c r="F8" s="15" t="s">
        <v>32</v>
      </c>
      <c r="G8" s="15" t="s">
        <v>33</v>
      </c>
      <c r="H8" s="15" t="s">
        <v>34</v>
      </c>
      <c r="I8" s="15"/>
      <c r="O8" s="13" t="s">
        <v>37</v>
      </c>
      <c r="P8" s="13" t="s">
        <v>11</v>
      </c>
    </row>
    <row r="9" spans="1:16" s="13" customFormat="1" x14ac:dyDescent="0.2">
      <c r="A9" s="15"/>
      <c r="B9" s="15"/>
      <c r="C9" s="15"/>
      <c r="D9" s="15"/>
      <c r="E9" s="15"/>
      <c r="F9" s="15"/>
      <c r="G9" s="15"/>
      <c r="H9" s="14" t="s">
        <v>35</v>
      </c>
      <c r="I9" s="14" t="s">
        <v>36</v>
      </c>
      <c r="O9" s="13" t="s">
        <v>11</v>
      </c>
    </row>
    <row r="10" spans="1:16" s="13" customFormat="1" x14ac:dyDescent="0.2">
      <c r="A10" s="14" t="s">
        <v>22</v>
      </c>
      <c r="B10" s="14" t="s">
        <v>38</v>
      </c>
      <c r="C10" s="14" t="s">
        <v>39</v>
      </c>
      <c r="D10" s="14" t="s">
        <v>40</v>
      </c>
      <c r="E10" s="14" t="s">
        <v>41</v>
      </c>
      <c r="F10" s="14" t="s">
        <v>42</v>
      </c>
      <c r="G10" s="14" t="s">
        <v>43</v>
      </c>
      <c r="H10" s="14">
        <v>8</v>
      </c>
      <c r="I10" s="14" t="s">
        <v>45</v>
      </c>
    </row>
    <row r="11" spans="1:16" ht="12.75" customHeight="1" x14ac:dyDescent="0.2">
      <c r="A11" s="6"/>
      <c r="B11" s="6"/>
      <c r="C11" s="6" t="s">
        <v>105</v>
      </c>
      <c r="D11" s="6"/>
      <c r="E11" s="6" t="s">
        <v>104</v>
      </c>
      <c r="F11" s="6"/>
      <c r="G11" s="8"/>
      <c r="H11" s="6"/>
      <c r="I11" s="8"/>
    </row>
    <row r="12" spans="1:16" ht="25.5" x14ac:dyDescent="0.2">
      <c r="A12" s="5">
        <v>1</v>
      </c>
      <c r="B12" s="5" t="s">
        <v>48</v>
      </c>
      <c r="C12" s="5" t="s">
        <v>106</v>
      </c>
      <c r="D12" s="5" t="s">
        <v>61</v>
      </c>
      <c r="E12" s="5" t="s">
        <v>107</v>
      </c>
      <c r="F12" s="5" t="s">
        <v>108</v>
      </c>
      <c r="G12" s="7">
        <v>91.025000000000006</v>
      </c>
      <c r="H12" s="10"/>
      <c r="I12" s="9">
        <f>ROUND((H12*G12),2)</f>
        <v>0</v>
      </c>
      <c r="O12">
        <f>rekapitulace!H8</f>
        <v>21</v>
      </c>
      <c r="P12">
        <f>O12/100*I12</f>
        <v>0</v>
      </c>
    </row>
    <row r="13" spans="1:16" ht="51" x14ac:dyDescent="0.2">
      <c r="E13" s="12" t="s">
        <v>109</v>
      </c>
    </row>
    <row r="14" spans="1:16" ht="25.5" x14ac:dyDescent="0.2">
      <c r="A14" s="5">
        <v>2</v>
      </c>
      <c r="B14" s="5" t="s">
        <v>48</v>
      </c>
      <c r="C14" s="5" t="s">
        <v>106</v>
      </c>
      <c r="D14" s="5" t="s">
        <v>63</v>
      </c>
      <c r="E14" s="5" t="s">
        <v>110</v>
      </c>
      <c r="F14" s="5" t="s">
        <v>108</v>
      </c>
      <c r="G14" s="7">
        <v>1.6359999999999999</v>
      </c>
      <c r="H14" s="10"/>
      <c r="I14" s="9">
        <f>ROUND((H14*G14),2)</f>
        <v>0</v>
      </c>
      <c r="O14">
        <f>rekapitulace!H8</f>
        <v>21</v>
      </c>
      <c r="P14">
        <f>O14/100*I14</f>
        <v>0</v>
      </c>
    </row>
    <row r="15" spans="1:16" x14ac:dyDescent="0.2">
      <c r="E15" s="12" t="s">
        <v>111</v>
      </c>
    </row>
    <row r="16" spans="1:16" ht="12.75" customHeight="1" x14ac:dyDescent="0.2">
      <c r="A16" s="11"/>
      <c r="B16" s="11"/>
      <c r="C16" s="11" t="s">
        <v>105</v>
      </c>
      <c r="D16" s="11"/>
      <c r="E16" s="11" t="s">
        <v>104</v>
      </c>
      <c r="F16" s="11"/>
      <c r="G16" s="11"/>
      <c r="H16" s="11"/>
      <c r="I16" s="11">
        <f>SUM(I12:I15)</f>
        <v>0</v>
      </c>
      <c r="P16">
        <f>ROUND(SUM(P12:P15),2)</f>
        <v>0</v>
      </c>
    </row>
    <row r="18" spans="1:16" ht="12.75" customHeight="1" x14ac:dyDescent="0.2">
      <c r="A18" s="6"/>
      <c r="B18" s="6"/>
      <c r="C18" s="6" t="s">
        <v>45</v>
      </c>
      <c r="D18" s="6"/>
      <c r="E18" s="6" t="s">
        <v>112</v>
      </c>
      <c r="F18" s="6"/>
      <c r="G18" s="8"/>
      <c r="H18" s="6"/>
      <c r="I18" s="8"/>
    </row>
    <row r="19" spans="1:16" ht="38.25" x14ac:dyDescent="0.2">
      <c r="A19" s="5">
        <v>3</v>
      </c>
      <c r="B19" s="5" t="s">
        <v>48</v>
      </c>
      <c r="C19" s="5" t="s">
        <v>113</v>
      </c>
      <c r="D19" s="5" t="s">
        <v>50</v>
      </c>
      <c r="E19" s="5" t="s">
        <v>114</v>
      </c>
      <c r="F19" s="5" t="s">
        <v>115</v>
      </c>
      <c r="G19" s="7">
        <v>34.6</v>
      </c>
      <c r="H19" s="10"/>
      <c r="I19" s="9">
        <f>ROUND((H19*G19),2)</f>
        <v>0</v>
      </c>
      <c r="O19">
        <f>rekapitulace!H8</f>
        <v>21</v>
      </c>
      <c r="P19">
        <f>O19/100*I19</f>
        <v>0</v>
      </c>
    </row>
    <row r="20" spans="1:16" x14ac:dyDescent="0.2">
      <c r="E20" s="12" t="s">
        <v>116</v>
      </c>
    </row>
    <row r="21" spans="1:16" ht="51" x14ac:dyDescent="0.2">
      <c r="A21" s="5">
        <v>4</v>
      </c>
      <c r="B21" s="5" t="s">
        <v>48</v>
      </c>
      <c r="C21" s="5" t="s">
        <v>117</v>
      </c>
      <c r="D21" s="5" t="s">
        <v>50</v>
      </c>
      <c r="E21" s="5" t="s">
        <v>118</v>
      </c>
      <c r="F21" s="5" t="s">
        <v>115</v>
      </c>
      <c r="G21" s="7">
        <v>23</v>
      </c>
      <c r="H21" s="10"/>
      <c r="I21" s="9">
        <f>ROUND((H21*G21),2)</f>
        <v>0</v>
      </c>
      <c r="O21">
        <f>rekapitulace!H8</f>
        <v>21</v>
      </c>
      <c r="P21">
        <f>O21/100*I21</f>
        <v>0</v>
      </c>
    </row>
    <row r="22" spans="1:16" x14ac:dyDescent="0.2">
      <c r="E22" s="12" t="s">
        <v>119</v>
      </c>
    </row>
    <row r="23" spans="1:16" ht="63.75" x14ac:dyDescent="0.2">
      <c r="A23" s="5">
        <v>5</v>
      </c>
      <c r="B23" s="5" t="s">
        <v>48</v>
      </c>
      <c r="C23" s="5" t="s">
        <v>120</v>
      </c>
      <c r="D23" s="5" t="s">
        <v>50</v>
      </c>
      <c r="E23" s="5" t="s">
        <v>121</v>
      </c>
      <c r="F23" s="5" t="s">
        <v>122</v>
      </c>
      <c r="G23" s="7">
        <v>258.39</v>
      </c>
      <c r="H23" s="10"/>
      <c r="I23" s="9">
        <f>ROUND((H23*G23),2)</f>
        <v>0</v>
      </c>
      <c r="O23">
        <f>rekapitulace!H8</f>
        <v>21</v>
      </c>
      <c r="P23">
        <f>O23/100*I23</f>
        <v>0</v>
      </c>
    </row>
    <row r="24" spans="1:16" x14ac:dyDescent="0.2">
      <c r="E24" s="12" t="s">
        <v>123</v>
      </c>
    </row>
    <row r="25" spans="1:16" ht="51" x14ac:dyDescent="0.2">
      <c r="A25" s="5">
        <v>6</v>
      </c>
      <c r="B25" s="5" t="s">
        <v>48</v>
      </c>
      <c r="C25" s="5" t="s">
        <v>124</v>
      </c>
      <c r="D25" s="5" t="s">
        <v>50</v>
      </c>
      <c r="E25" s="5" t="s">
        <v>125</v>
      </c>
      <c r="F25" s="5" t="s">
        <v>122</v>
      </c>
      <c r="G25" s="7">
        <v>35.695999999999998</v>
      </c>
      <c r="H25" s="10"/>
      <c r="I25" s="9">
        <f>ROUND((H25*G25),2)</f>
        <v>0</v>
      </c>
      <c r="O25">
        <f>rekapitulace!H8</f>
        <v>21</v>
      </c>
      <c r="P25">
        <f>O25/100*I25</f>
        <v>0</v>
      </c>
    </row>
    <row r="26" spans="1:16" x14ac:dyDescent="0.2">
      <c r="E26" s="12" t="s">
        <v>126</v>
      </c>
    </row>
    <row r="27" spans="1:16" ht="25.5" x14ac:dyDescent="0.2">
      <c r="A27" s="5">
        <v>7</v>
      </c>
      <c r="B27" s="5" t="s">
        <v>48</v>
      </c>
      <c r="C27" s="5" t="s">
        <v>127</v>
      </c>
      <c r="D27" s="5" t="s">
        <v>50</v>
      </c>
      <c r="E27" s="5" t="s">
        <v>128</v>
      </c>
      <c r="F27" s="5" t="s">
        <v>122</v>
      </c>
      <c r="G27" s="7">
        <v>2.2309999999999999</v>
      </c>
      <c r="H27" s="10"/>
      <c r="I27" s="9">
        <f>ROUND((H27*G27),2)</f>
        <v>0</v>
      </c>
      <c r="O27">
        <f>rekapitulace!H8</f>
        <v>21</v>
      </c>
      <c r="P27">
        <f>O27/100*I27</f>
        <v>0</v>
      </c>
    </row>
    <row r="28" spans="1:16" x14ac:dyDescent="0.2">
      <c r="E28" s="12" t="s">
        <v>129</v>
      </c>
    </row>
    <row r="29" spans="1:16" ht="38.25" x14ac:dyDescent="0.2">
      <c r="A29" s="5">
        <v>8</v>
      </c>
      <c r="B29" s="5" t="s">
        <v>48</v>
      </c>
      <c r="C29" s="5" t="s">
        <v>130</v>
      </c>
      <c r="D29" s="5" t="s">
        <v>50</v>
      </c>
      <c r="E29" s="5" t="s">
        <v>131</v>
      </c>
      <c r="F29" s="5" t="s">
        <v>132</v>
      </c>
      <c r="G29" s="7">
        <v>74.37</v>
      </c>
      <c r="H29" s="10"/>
      <c r="I29" s="9">
        <f>ROUND((H29*G29),2)</f>
        <v>0</v>
      </c>
      <c r="O29">
        <f>rekapitulace!H8</f>
        <v>21</v>
      </c>
      <c r="P29">
        <f>O29/100*I29</f>
        <v>0</v>
      </c>
    </row>
    <row r="30" spans="1:16" x14ac:dyDescent="0.2">
      <c r="E30" s="12" t="s">
        <v>133</v>
      </c>
    </row>
    <row r="31" spans="1:16" ht="12.75" customHeight="1" x14ac:dyDescent="0.2">
      <c r="A31" s="11"/>
      <c r="B31" s="11"/>
      <c r="C31" s="11" t="s">
        <v>45</v>
      </c>
      <c r="D31" s="11"/>
      <c r="E31" s="11" t="s">
        <v>112</v>
      </c>
      <c r="F31" s="11"/>
      <c r="G31" s="11"/>
      <c r="H31" s="11"/>
      <c r="I31" s="11">
        <f>SUM(I19:I30)</f>
        <v>0</v>
      </c>
      <c r="P31">
        <f>ROUND(SUM(P19:P30),2)</f>
        <v>0</v>
      </c>
    </row>
    <row r="33" spans="1:16" ht="12.75" customHeight="1" x14ac:dyDescent="0.2">
      <c r="A33" s="11"/>
      <c r="B33" s="11"/>
      <c r="C33" s="11"/>
      <c r="D33" s="11"/>
      <c r="E33" s="11" t="s">
        <v>99</v>
      </c>
      <c r="F33" s="11"/>
      <c r="G33" s="11"/>
      <c r="H33" s="11"/>
      <c r="I33" s="11">
        <f>+I16+I31</f>
        <v>0</v>
      </c>
      <c r="P33">
        <f>+P16+P31</f>
        <v>0</v>
      </c>
    </row>
  </sheetData>
  <sheetProtection formatColumns="0"/>
  <mergeCells count="8">
    <mergeCell ref="F8:F9"/>
    <mergeCell ref="G8:G9"/>
    <mergeCell ref="H8:I8"/>
    <mergeCell ref="A8:A9"/>
    <mergeCell ref="B8:B9"/>
    <mergeCell ref="C8:C9"/>
    <mergeCell ref="D8:D9"/>
    <mergeCell ref="E8:E9"/>
  </mergeCells>
  <pageMargins left="0.39370078740157499" right="0.39370078740157499" top="0.59055118110236204" bottom="0.59055118110236204" header="0.39370078740157499" footer="0.39370078740157499"/>
  <pageSetup paperSize="9" scale="87" fitToHeight="0" orientation="landscape" cellComments="atEnd"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8"/>
  <sheetViews>
    <sheetView workbookViewId="0">
      <pane ySplit="10" topLeftCell="A11" activePane="bottomLeft" state="frozen"/>
      <selection pane="bottomLeft" activeCell="H11" sqref="H11"/>
    </sheetView>
  </sheetViews>
  <sheetFormatPr defaultColWidth="9.140625" defaultRowHeight="12.75" customHeight="1" x14ac:dyDescent="0.2"/>
  <cols>
    <col min="1" max="1" width="6.7109375" customWidth="1"/>
    <col min="2" max="2" width="12.140625" customWidth="1"/>
    <col min="3" max="3" width="9" customWidth="1"/>
    <col min="4" max="4" width="7.7109375" customWidth="1"/>
    <col min="5" max="5" width="75.7109375" customWidth="1"/>
    <col min="6" max="6" width="9" customWidth="1"/>
    <col min="7" max="7" width="11.5703125" customWidth="1"/>
    <col min="8" max="8" width="14" customWidth="1"/>
    <col min="9" max="9" width="15.42578125" customWidth="1"/>
    <col min="15" max="16" width="9.140625" hidden="1" customWidth="1"/>
  </cols>
  <sheetData>
    <row r="1" spans="1:16" ht="12.75" customHeight="1" x14ac:dyDescent="0.25">
      <c r="A1" s="4" t="s">
        <v>13</v>
      </c>
    </row>
    <row r="2" spans="1:16" ht="12.75" customHeight="1" x14ac:dyDescent="0.25">
      <c r="C2" s="1" t="s">
        <v>14</v>
      </c>
    </row>
    <row r="4" spans="1:16" ht="12.75" customHeight="1" x14ac:dyDescent="0.25">
      <c r="A4" t="s">
        <v>15</v>
      </c>
      <c r="C4" s="4" t="s">
        <v>18</v>
      </c>
      <c r="D4" s="4"/>
      <c r="E4" s="4" t="s">
        <v>19</v>
      </c>
    </row>
    <row r="5" spans="1:16" ht="12.75" customHeight="1" x14ac:dyDescent="0.25">
      <c r="A5" t="s">
        <v>16</v>
      </c>
      <c r="C5" s="4" t="s">
        <v>134</v>
      </c>
      <c r="D5" s="4"/>
      <c r="E5" s="4" t="s">
        <v>135</v>
      </c>
    </row>
    <row r="6" spans="1:16" ht="12.75" customHeight="1" x14ac:dyDescent="0.25">
      <c r="A6" t="s">
        <v>17</v>
      </c>
      <c r="C6" s="4" t="s">
        <v>22</v>
      </c>
      <c r="D6" s="4"/>
      <c r="E6" s="4" t="s">
        <v>23</v>
      </c>
    </row>
    <row r="7" spans="1:16" ht="12.75" customHeight="1" x14ac:dyDescent="0.25">
      <c r="A7" t="s">
        <v>24</v>
      </c>
      <c r="C7" s="4" t="s">
        <v>136</v>
      </c>
      <c r="D7" s="4" t="s">
        <v>137</v>
      </c>
      <c r="E7" s="4"/>
    </row>
    <row r="8" spans="1:16" s="13" customFormat="1" ht="12.75" customHeight="1" x14ac:dyDescent="0.2">
      <c r="A8" s="15" t="s">
        <v>27</v>
      </c>
      <c r="B8" s="15" t="s">
        <v>28</v>
      </c>
      <c r="C8" s="15" t="s">
        <v>29</v>
      </c>
      <c r="D8" s="15" t="s">
        <v>30</v>
      </c>
      <c r="E8" s="15" t="s">
        <v>31</v>
      </c>
      <c r="F8" s="15" t="s">
        <v>32</v>
      </c>
      <c r="G8" s="15" t="s">
        <v>33</v>
      </c>
      <c r="H8" s="15" t="s">
        <v>34</v>
      </c>
      <c r="I8" s="15"/>
      <c r="O8" s="13" t="s">
        <v>37</v>
      </c>
      <c r="P8" s="13" t="s">
        <v>11</v>
      </c>
    </row>
    <row r="9" spans="1:16" s="13" customFormat="1" x14ac:dyDescent="0.2">
      <c r="A9" s="15"/>
      <c r="B9" s="15"/>
      <c r="C9" s="15"/>
      <c r="D9" s="15"/>
      <c r="E9" s="15"/>
      <c r="F9" s="15"/>
      <c r="G9" s="15"/>
      <c r="H9" s="14" t="s">
        <v>35</v>
      </c>
      <c r="I9" s="14" t="s">
        <v>36</v>
      </c>
      <c r="O9" s="13" t="s">
        <v>11</v>
      </c>
    </row>
    <row r="10" spans="1:16" s="13" customFormat="1" x14ac:dyDescent="0.2">
      <c r="A10" s="14" t="s">
        <v>22</v>
      </c>
      <c r="B10" s="14" t="s">
        <v>38</v>
      </c>
      <c r="C10" s="14" t="s">
        <v>39</v>
      </c>
      <c r="D10" s="14" t="s">
        <v>40</v>
      </c>
      <c r="E10" s="14" t="s">
        <v>41</v>
      </c>
      <c r="F10" s="14" t="s">
        <v>42</v>
      </c>
      <c r="G10" s="14" t="s">
        <v>43</v>
      </c>
      <c r="H10" s="14">
        <v>8</v>
      </c>
      <c r="I10" s="14" t="s">
        <v>45</v>
      </c>
    </row>
    <row r="11" spans="1:16" ht="12.75" customHeight="1" x14ac:dyDescent="0.2">
      <c r="A11" s="6"/>
      <c r="B11" s="6"/>
      <c r="C11" s="6" t="s">
        <v>54</v>
      </c>
      <c r="D11" s="6"/>
      <c r="E11" s="6" t="s">
        <v>53</v>
      </c>
      <c r="F11" s="6"/>
      <c r="G11" s="8"/>
      <c r="H11" s="6"/>
      <c r="I11" s="8"/>
    </row>
    <row r="12" spans="1:16" ht="38.25" x14ac:dyDescent="0.2">
      <c r="A12" s="5">
        <v>1</v>
      </c>
      <c r="B12" s="5" t="s">
        <v>48</v>
      </c>
      <c r="C12" s="5" t="s">
        <v>106</v>
      </c>
      <c r="D12" s="5" t="s">
        <v>50</v>
      </c>
      <c r="E12" s="5" t="s">
        <v>138</v>
      </c>
      <c r="F12" s="5" t="s">
        <v>108</v>
      </c>
      <c r="G12" s="7">
        <v>66</v>
      </c>
      <c r="H12" s="10"/>
      <c r="I12" s="9">
        <f>ROUND((H12*G12),2)</f>
        <v>0</v>
      </c>
      <c r="O12">
        <f>rekapitulace!H8</f>
        <v>21</v>
      </c>
      <c r="P12">
        <f>O12/100*I12</f>
        <v>0</v>
      </c>
    </row>
    <row r="13" spans="1:16" x14ac:dyDescent="0.2">
      <c r="E13" s="12" t="s">
        <v>139</v>
      </c>
    </row>
    <row r="14" spans="1:16" ht="63.75" x14ac:dyDescent="0.2">
      <c r="A14" s="5">
        <v>2</v>
      </c>
      <c r="B14" s="5" t="s">
        <v>48</v>
      </c>
      <c r="C14" s="5" t="s">
        <v>140</v>
      </c>
      <c r="D14" s="5" t="s">
        <v>50</v>
      </c>
      <c r="E14" s="5" t="s">
        <v>141</v>
      </c>
      <c r="F14" s="5" t="s">
        <v>52</v>
      </c>
      <c r="G14" s="7">
        <v>1</v>
      </c>
      <c r="H14" s="10"/>
      <c r="I14" s="9">
        <f>ROUND((H14*G14),2)</f>
        <v>0</v>
      </c>
      <c r="O14">
        <f>rekapitulace!H8</f>
        <v>21</v>
      </c>
      <c r="P14">
        <f>O14/100*I14</f>
        <v>0</v>
      </c>
    </row>
    <row r="15" spans="1:16" ht="38.25" x14ac:dyDescent="0.2">
      <c r="A15" s="5">
        <v>3</v>
      </c>
      <c r="B15" s="5" t="s">
        <v>48</v>
      </c>
      <c r="C15" s="5" t="s">
        <v>142</v>
      </c>
      <c r="D15" s="5" t="s">
        <v>50</v>
      </c>
      <c r="E15" s="5" t="s">
        <v>143</v>
      </c>
      <c r="F15" s="5" t="s">
        <v>52</v>
      </c>
      <c r="G15" s="7">
        <v>1</v>
      </c>
      <c r="H15" s="10"/>
      <c r="I15" s="9">
        <f>ROUND((H15*G15),2)</f>
        <v>0</v>
      </c>
      <c r="O15">
        <f>rekapitulace!H8</f>
        <v>21</v>
      </c>
      <c r="P15">
        <f>O15/100*I15</f>
        <v>0</v>
      </c>
    </row>
    <row r="16" spans="1:16" ht="76.5" x14ac:dyDescent="0.2">
      <c r="A16" s="5">
        <v>4</v>
      </c>
      <c r="B16" s="5" t="s">
        <v>48</v>
      </c>
      <c r="C16" s="5" t="s">
        <v>144</v>
      </c>
      <c r="D16" s="5" t="s">
        <v>50</v>
      </c>
      <c r="E16" s="5" t="s">
        <v>145</v>
      </c>
      <c r="F16" s="5" t="s">
        <v>122</v>
      </c>
      <c r="G16" s="7">
        <v>30</v>
      </c>
      <c r="H16" s="10"/>
      <c r="I16" s="9">
        <f>ROUND((H16*G16),2)</f>
        <v>0</v>
      </c>
      <c r="O16">
        <f>rekapitulace!H8</f>
        <v>21</v>
      </c>
      <c r="P16">
        <f>O16/100*I16</f>
        <v>0</v>
      </c>
    </row>
    <row r="17" spans="1:16" x14ac:dyDescent="0.2">
      <c r="E17" s="12" t="s">
        <v>146</v>
      </c>
    </row>
    <row r="18" spans="1:16" ht="38.25" x14ac:dyDescent="0.2">
      <c r="A18" s="5">
        <v>5</v>
      </c>
      <c r="B18" s="5" t="s">
        <v>48</v>
      </c>
      <c r="C18" s="5" t="s">
        <v>147</v>
      </c>
      <c r="D18" s="5" t="s">
        <v>50</v>
      </c>
      <c r="E18" s="5" t="s">
        <v>148</v>
      </c>
      <c r="F18" s="5" t="s">
        <v>149</v>
      </c>
      <c r="G18" s="7">
        <v>1980</v>
      </c>
      <c r="H18" s="10"/>
      <c r="I18" s="9">
        <f>ROUND((H18*G18),2)</f>
        <v>0</v>
      </c>
      <c r="O18">
        <f>rekapitulace!H8</f>
        <v>21</v>
      </c>
      <c r="P18">
        <f>O18/100*I18</f>
        <v>0</v>
      </c>
    </row>
    <row r="19" spans="1:16" x14ac:dyDescent="0.2">
      <c r="E19" s="12" t="s">
        <v>150</v>
      </c>
    </row>
    <row r="20" spans="1:16" ht="63.75" x14ac:dyDescent="0.2">
      <c r="A20" s="5">
        <v>6</v>
      </c>
      <c r="B20" s="5" t="s">
        <v>48</v>
      </c>
      <c r="C20" s="5" t="s">
        <v>151</v>
      </c>
      <c r="D20" s="5" t="s">
        <v>50</v>
      </c>
      <c r="E20" s="5" t="s">
        <v>152</v>
      </c>
      <c r="F20" s="5" t="s">
        <v>132</v>
      </c>
      <c r="G20" s="7">
        <v>750</v>
      </c>
      <c r="H20" s="10"/>
      <c r="I20" s="9">
        <f>ROUND((H20*G20),2)</f>
        <v>0</v>
      </c>
      <c r="O20">
        <f>rekapitulace!H8</f>
        <v>21</v>
      </c>
      <c r="P20">
        <f>O20/100*I20</f>
        <v>0</v>
      </c>
    </row>
    <row r="21" spans="1:16" x14ac:dyDescent="0.2">
      <c r="E21" s="12" t="s">
        <v>153</v>
      </c>
    </row>
    <row r="22" spans="1:16" ht="63.75" x14ac:dyDescent="0.2">
      <c r="A22" s="5">
        <v>7</v>
      </c>
      <c r="B22" s="5" t="s">
        <v>48</v>
      </c>
      <c r="C22" s="5" t="s">
        <v>154</v>
      </c>
      <c r="D22" s="5" t="s">
        <v>50</v>
      </c>
      <c r="E22" s="5" t="s">
        <v>155</v>
      </c>
      <c r="F22" s="5" t="s">
        <v>132</v>
      </c>
      <c r="G22" s="7">
        <v>157.5</v>
      </c>
      <c r="H22" s="10"/>
      <c r="I22" s="9">
        <f>ROUND((H22*G22),2)</f>
        <v>0</v>
      </c>
      <c r="O22">
        <f>rekapitulace!H8</f>
        <v>21</v>
      </c>
      <c r="P22">
        <f>O22/100*I22</f>
        <v>0</v>
      </c>
    </row>
    <row r="23" spans="1:16" x14ac:dyDescent="0.2">
      <c r="E23" s="12" t="s">
        <v>156</v>
      </c>
    </row>
    <row r="24" spans="1:16" ht="38.25" x14ac:dyDescent="0.2">
      <c r="A24" s="5">
        <v>8</v>
      </c>
      <c r="B24" s="5" t="s">
        <v>48</v>
      </c>
      <c r="C24" s="5" t="s">
        <v>157</v>
      </c>
      <c r="D24" s="5" t="s">
        <v>50</v>
      </c>
      <c r="E24" s="5" t="s">
        <v>158</v>
      </c>
      <c r="F24" s="5" t="s">
        <v>78</v>
      </c>
      <c r="G24" s="7">
        <v>1</v>
      </c>
      <c r="H24" s="10"/>
      <c r="I24" s="9">
        <f>ROUND((H24*G24),2)</f>
        <v>0</v>
      </c>
      <c r="O24">
        <f>rekapitulace!H8</f>
        <v>21</v>
      </c>
      <c r="P24">
        <f>O24/100*I24</f>
        <v>0</v>
      </c>
    </row>
    <row r="25" spans="1:16" ht="38.25" x14ac:dyDescent="0.2">
      <c r="A25" s="5">
        <v>9</v>
      </c>
      <c r="B25" s="5" t="s">
        <v>48</v>
      </c>
      <c r="C25" s="5" t="s">
        <v>159</v>
      </c>
      <c r="D25" s="5" t="s">
        <v>50</v>
      </c>
      <c r="E25" s="5" t="s">
        <v>160</v>
      </c>
      <c r="F25" s="5" t="s">
        <v>78</v>
      </c>
      <c r="G25" s="7">
        <v>3</v>
      </c>
      <c r="H25" s="10"/>
      <c r="I25" s="9">
        <f>ROUND((H25*G25),2)</f>
        <v>0</v>
      </c>
      <c r="O25">
        <f>rekapitulace!H8</f>
        <v>21</v>
      </c>
      <c r="P25">
        <f>O25/100*I25</f>
        <v>0</v>
      </c>
    </row>
    <row r="26" spans="1:16" ht="12.75" customHeight="1" x14ac:dyDescent="0.2">
      <c r="A26" s="11"/>
      <c r="B26" s="11"/>
      <c r="C26" s="11" t="s">
        <v>54</v>
      </c>
      <c r="D26" s="11"/>
      <c r="E26" s="11" t="s">
        <v>53</v>
      </c>
      <c r="F26" s="11"/>
      <c r="G26" s="11"/>
      <c r="H26" s="11"/>
      <c r="I26" s="11">
        <f>SUM(I12:I25)</f>
        <v>0</v>
      </c>
      <c r="P26">
        <f>ROUND(SUM(P12:P25),2)</f>
        <v>0</v>
      </c>
    </row>
    <row r="28" spans="1:16" ht="12.75" customHeight="1" x14ac:dyDescent="0.2">
      <c r="A28" s="11"/>
      <c r="B28" s="11"/>
      <c r="C28" s="11"/>
      <c r="D28" s="11"/>
      <c r="E28" s="11" t="s">
        <v>99</v>
      </c>
      <c r="F28" s="11"/>
      <c r="G28" s="11"/>
      <c r="H28" s="11"/>
      <c r="I28" s="11">
        <f>+I26</f>
        <v>0</v>
      </c>
      <c r="P28">
        <f>+P26</f>
        <v>0</v>
      </c>
    </row>
  </sheetData>
  <sheetProtection formatColumns="0"/>
  <mergeCells count="8">
    <mergeCell ref="F8:F9"/>
    <mergeCell ref="G8:G9"/>
    <mergeCell ref="H8:I8"/>
    <mergeCell ref="A8:A9"/>
    <mergeCell ref="B8:B9"/>
    <mergeCell ref="C8:C9"/>
    <mergeCell ref="D8:D9"/>
    <mergeCell ref="E8:E9"/>
  </mergeCells>
  <pageMargins left="0.39370078740157499" right="0.39370078740157499" top="0.59055118110236204" bottom="0.59055118110236204" header="0.39370078740157499" footer="0.39370078740157499"/>
  <pageSetup paperSize="9" scale="87" fitToHeight="0" orientation="landscape" cellComments="atEnd"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158"/>
  <sheetViews>
    <sheetView workbookViewId="0">
      <pane ySplit="10" topLeftCell="A11" activePane="bottomLeft" state="frozen"/>
      <selection pane="bottomLeft" activeCell="H11" sqref="H11"/>
    </sheetView>
  </sheetViews>
  <sheetFormatPr defaultColWidth="9.140625" defaultRowHeight="12.75" customHeight="1" x14ac:dyDescent="0.2"/>
  <cols>
    <col min="1" max="1" width="6.7109375" customWidth="1"/>
    <col min="2" max="2" width="12.140625" customWidth="1"/>
    <col min="3" max="3" width="9" customWidth="1"/>
    <col min="4" max="4" width="7.7109375" customWidth="1"/>
    <col min="5" max="5" width="75.7109375" customWidth="1"/>
    <col min="6" max="6" width="9" customWidth="1"/>
    <col min="7" max="7" width="11.5703125" customWidth="1"/>
    <col min="8" max="8" width="14" customWidth="1"/>
    <col min="9" max="9" width="15.42578125" customWidth="1"/>
    <col min="15" max="16" width="9.140625" hidden="1" customWidth="1"/>
  </cols>
  <sheetData>
    <row r="1" spans="1:16" ht="12.75" customHeight="1" x14ac:dyDescent="0.25">
      <c r="A1" s="4" t="s">
        <v>13</v>
      </c>
    </row>
    <row r="2" spans="1:16" ht="12.75" customHeight="1" x14ac:dyDescent="0.25">
      <c r="C2" s="1" t="s">
        <v>14</v>
      </c>
    </row>
    <row r="4" spans="1:16" ht="12.75" customHeight="1" x14ac:dyDescent="0.25">
      <c r="A4" t="s">
        <v>15</v>
      </c>
      <c r="C4" s="4" t="s">
        <v>18</v>
      </c>
      <c r="D4" s="4"/>
      <c r="E4" s="4" t="s">
        <v>19</v>
      </c>
    </row>
    <row r="5" spans="1:16" ht="12.75" customHeight="1" x14ac:dyDescent="0.25">
      <c r="A5" t="s">
        <v>16</v>
      </c>
      <c r="C5" s="4" t="s">
        <v>161</v>
      </c>
      <c r="D5" s="4"/>
      <c r="E5" s="4" t="s">
        <v>162</v>
      </c>
    </row>
    <row r="6" spans="1:16" ht="12.75" customHeight="1" x14ac:dyDescent="0.25">
      <c r="A6" t="s">
        <v>17</v>
      </c>
      <c r="C6" s="4" t="s">
        <v>22</v>
      </c>
      <c r="D6" s="4"/>
      <c r="E6" s="4" t="s">
        <v>23</v>
      </c>
    </row>
    <row r="7" spans="1:16" ht="12.75" customHeight="1" x14ac:dyDescent="0.25">
      <c r="A7" t="s">
        <v>24</v>
      </c>
      <c r="C7" s="4" t="s">
        <v>102</v>
      </c>
      <c r="D7" s="4" t="s">
        <v>103</v>
      </c>
      <c r="E7" s="4"/>
    </row>
    <row r="8" spans="1:16" s="13" customFormat="1" ht="12.75" customHeight="1" x14ac:dyDescent="0.2">
      <c r="A8" s="15" t="s">
        <v>27</v>
      </c>
      <c r="B8" s="15" t="s">
        <v>28</v>
      </c>
      <c r="C8" s="15" t="s">
        <v>29</v>
      </c>
      <c r="D8" s="15" t="s">
        <v>30</v>
      </c>
      <c r="E8" s="15" t="s">
        <v>31</v>
      </c>
      <c r="F8" s="15" t="s">
        <v>32</v>
      </c>
      <c r="G8" s="15" t="s">
        <v>33</v>
      </c>
      <c r="H8" s="15" t="s">
        <v>34</v>
      </c>
      <c r="I8" s="15"/>
      <c r="O8" s="13" t="s">
        <v>37</v>
      </c>
      <c r="P8" s="13" t="s">
        <v>11</v>
      </c>
    </row>
    <row r="9" spans="1:16" s="13" customFormat="1" x14ac:dyDescent="0.2">
      <c r="A9" s="15"/>
      <c r="B9" s="15"/>
      <c r="C9" s="15"/>
      <c r="D9" s="15"/>
      <c r="E9" s="15"/>
      <c r="F9" s="15"/>
      <c r="G9" s="15"/>
      <c r="H9" s="14" t="s">
        <v>35</v>
      </c>
      <c r="I9" s="14" t="s">
        <v>36</v>
      </c>
      <c r="O9" s="13" t="s">
        <v>11</v>
      </c>
    </row>
    <row r="10" spans="1:16" s="13" customFormat="1" x14ac:dyDescent="0.2">
      <c r="A10" s="14" t="s">
        <v>22</v>
      </c>
      <c r="B10" s="14" t="s">
        <v>38</v>
      </c>
      <c r="C10" s="14" t="s">
        <v>39</v>
      </c>
      <c r="D10" s="14" t="s">
        <v>40</v>
      </c>
      <c r="E10" s="14" t="s">
        <v>41</v>
      </c>
      <c r="F10" s="14" t="s">
        <v>42</v>
      </c>
      <c r="G10" s="14" t="s">
        <v>43</v>
      </c>
      <c r="H10" s="14">
        <v>8</v>
      </c>
      <c r="I10" s="14" t="s">
        <v>45</v>
      </c>
    </row>
    <row r="11" spans="1:16" ht="12.75" customHeight="1" x14ac:dyDescent="0.2">
      <c r="A11" s="6"/>
      <c r="B11" s="6"/>
      <c r="C11" s="6" t="s">
        <v>105</v>
      </c>
      <c r="D11" s="6"/>
      <c r="E11" s="6" t="s">
        <v>104</v>
      </c>
      <c r="F11" s="6"/>
      <c r="G11" s="8"/>
      <c r="H11" s="6"/>
      <c r="I11" s="8"/>
    </row>
    <row r="12" spans="1:16" ht="25.5" x14ac:dyDescent="0.2">
      <c r="A12" s="5">
        <v>1</v>
      </c>
      <c r="B12" s="5" t="s">
        <v>48</v>
      </c>
      <c r="C12" s="5" t="s">
        <v>106</v>
      </c>
      <c r="D12" s="5" t="s">
        <v>61</v>
      </c>
      <c r="E12" s="5" t="s">
        <v>163</v>
      </c>
      <c r="F12" s="5" t="s">
        <v>108</v>
      </c>
      <c r="G12" s="7">
        <v>31.81</v>
      </c>
      <c r="H12" s="10"/>
      <c r="I12" s="9">
        <f>ROUND((H12*G12),2)</f>
        <v>0</v>
      </c>
      <c r="O12">
        <f>rekapitulace!H8</f>
        <v>21</v>
      </c>
      <c r="P12">
        <f>O12/100*I12</f>
        <v>0</v>
      </c>
    </row>
    <row r="13" spans="1:16" ht="38.25" x14ac:dyDescent="0.2">
      <c r="E13" s="12" t="s">
        <v>164</v>
      </c>
    </row>
    <row r="14" spans="1:16" ht="25.5" x14ac:dyDescent="0.2">
      <c r="A14" s="5">
        <v>2</v>
      </c>
      <c r="B14" s="5" t="s">
        <v>48</v>
      </c>
      <c r="C14" s="5" t="s">
        <v>106</v>
      </c>
      <c r="D14" s="5" t="s">
        <v>63</v>
      </c>
      <c r="E14" s="5" t="s">
        <v>165</v>
      </c>
      <c r="F14" s="5" t="s">
        <v>108</v>
      </c>
      <c r="G14" s="7">
        <v>1346.31</v>
      </c>
      <c r="H14" s="10"/>
      <c r="I14" s="9">
        <f>ROUND((H14*G14),2)</f>
        <v>0</v>
      </c>
      <c r="O14">
        <f>rekapitulace!H8</f>
        <v>21</v>
      </c>
      <c r="P14">
        <f>O14/100*I14</f>
        <v>0</v>
      </c>
    </row>
    <row r="15" spans="1:16" ht="76.5" x14ac:dyDescent="0.2">
      <c r="E15" s="12" t="s">
        <v>166</v>
      </c>
    </row>
    <row r="16" spans="1:16" ht="25.5" x14ac:dyDescent="0.2">
      <c r="A16" s="5">
        <v>3</v>
      </c>
      <c r="B16" s="5" t="s">
        <v>48</v>
      </c>
      <c r="C16" s="5" t="s">
        <v>106</v>
      </c>
      <c r="D16" s="5" t="s">
        <v>65</v>
      </c>
      <c r="E16" s="5" t="s">
        <v>167</v>
      </c>
      <c r="F16" s="5" t="s">
        <v>108</v>
      </c>
      <c r="G16" s="7">
        <v>15.904</v>
      </c>
      <c r="H16" s="10"/>
      <c r="I16" s="9">
        <f>ROUND((H16*G16),2)</f>
        <v>0</v>
      </c>
      <c r="O16">
        <f>rekapitulace!H8</f>
        <v>21</v>
      </c>
      <c r="P16">
        <f>O16/100*I16</f>
        <v>0</v>
      </c>
    </row>
    <row r="17" spans="1:16" x14ac:dyDescent="0.2">
      <c r="E17" s="12" t="s">
        <v>168</v>
      </c>
    </row>
    <row r="18" spans="1:16" ht="38.25" x14ac:dyDescent="0.2">
      <c r="A18" s="5">
        <v>4</v>
      </c>
      <c r="B18" s="5" t="s">
        <v>48</v>
      </c>
      <c r="C18" s="5" t="s">
        <v>169</v>
      </c>
      <c r="D18" s="5" t="s">
        <v>50</v>
      </c>
      <c r="E18" s="5" t="s">
        <v>170</v>
      </c>
      <c r="F18" s="5" t="s">
        <v>132</v>
      </c>
      <c r="G18" s="7">
        <v>52.5</v>
      </c>
      <c r="H18" s="10"/>
      <c r="I18" s="9">
        <f>ROUND((H18*G18),2)</f>
        <v>0</v>
      </c>
      <c r="O18">
        <f>rekapitulace!H8</f>
        <v>21</v>
      </c>
      <c r="P18">
        <f>O18/100*I18</f>
        <v>0</v>
      </c>
    </row>
    <row r="19" spans="1:16" ht="25.5" x14ac:dyDescent="0.2">
      <c r="A19" s="5">
        <v>5</v>
      </c>
      <c r="B19" s="5" t="s">
        <v>48</v>
      </c>
      <c r="C19" s="5" t="s">
        <v>171</v>
      </c>
      <c r="D19" s="5" t="s">
        <v>50</v>
      </c>
      <c r="E19" s="5" t="s">
        <v>172</v>
      </c>
      <c r="F19" s="5" t="s">
        <v>132</v>
      </c>
      <c r="G19" s="7">
        <v>52.5</v>
      </c>
      <c r="H19" s="10"/>
      <c r="I19" s="9">
        <f>ROUND((H19*G19),2)</f>
        <v>0</v>
      </c>
      <c r="O19">
        <f>rekapitulace!H8</f>
        <v>21</v>
      </c>
      <c r="P19">
        <f>O19/100*I19</f>
        <v>0</v>
      </c>
    </row>
    <row r="20" spans="1:16" ht="63.75" x14ac:dyDescent="0.2">
      <c r="A20" s="5">
        <v>6</v>
      </c>
      <c r="B20" s="5" t="s">
        <v>48</v>
      </c>
      <c r="C20" s="5" t="s">
        <v>173</v>
      </c>
      <c r="D20" s="5" t="s">
        <v>50</v>
      </c>
      <c r="E20" s="5" t="s">
        <v>174</v>
      </c>
      <c r="F20" s="5" t="s">
        <v>78</v>
      </c>
      <c r="G20" s="7">
        <v>1</v>
      </c>
      <c r="H20" s="10"/>
      <c r="I20" s="9">
        <f>ROUND((H20*G20),2)</f>
        <v>0</v>
      </c>
      <c r="O20">
        <f>rekapitulace!H8</f>
        <v>21</v>
      </c>
      <c r="P20">
        <f>O20/100*I20</f>
        <v>0</v>
      </c>
    </row>
    <row r="21" spans="1:16" ht="12.75" customHeight="1" x14ac:dyDescent="0.2">
      <c r="A21" s="11"/>
      <c r="B21" s="11"/>
      <c r="C21" s="11" t="s">
        <v>105</v>
      </c>
      <c r="D21" s="11"/>
      <c r="E21" s="11" t="s">
        <v>104</v>
      </c>
      <c r="F21" s="11"/>
      <c r="G21" s="11"/>
      <c r="H21" s="11"/>
      <c r="I21" s="11">
        <f>SUM(I12:I20)</f>
        <v>0</v>
      </c>
      <c r="P21">
        <f>ROUND(SUM(P12:P20),2)</f>
        <v>0</v>
      </c>
    </row>
    <row r="23" spans="1:16" ht="12.75" customHeight="1" x14ac:dyDescent="0.2">
      <c r="A23" s="6"/>
      <c r="B23" s="6"/>
      <c r="C23" s="6" t="s">
        <v>22</v>
      </c>
      <c r="D23" s="6"/>
      <c r="E23" s="6" t="s">
        <v>175</v>
      </c>
      <c r="F23" s="6"/>
      <c r="G23" s="8"/>
      <c r="H23" s="6"/>
      <c r="I23" s="8"/>
    </row>
    <row r="24" spans="1:16" ht="38.25" x14ac:dyDescent="0.2">
      <c r="A24" s="5">
        <v>7</v>
      </c>
      <c r="B24" s="5" t="s">
        <v>48</v>
      </c>
      <c r="C24" s="5" t="s">
        <v>176</v>
      </c>
      <c r="D24" s="5" t="s">
        <v>50</v>
      </c>
      <c r="E24" s="5" t="s">
        <v>177</v>
      </c>
      <c r="F24" s="5" t="s">
        <v>132</v>
      </c>
      <c r="G24" s="7">
        <v>107.82899999999999</v>
      </c>
      <c r="H24" s="10"/>
      <c r="I24" s="9">
        <f>ROUND((H24*G24),2)</f>
        <v>0</v>
      </c>
      <c r="O24">
        <f>rekapitulace!H8</f>
        <v>21</v>
      </c>
      <c r="P24">
        <f>O24/100*I24</f>
        <v>0</v>
      </c>
    </row>
    <row r="25" spans="1:16" x14ac:dyDescent="0.2">
      <c r="E25" s="12" t="s">
        <v>178</v>
      </c>
    </row>
    <row r="26" spans="1:16" ht="38.25" x14ac:dyDescent="0.2">
      <c r="A26" s="5">
        <v>8</v>
      </c>
      <c r="B26" s="5" t="s">
        <v>48</v>
      </c>
      <c r="C26" s="5" t="s">
        <v>179</v>
      </c>
      <c r="D26" s="5" t="s">
        <v>50</v>
      </c>
      <c r="E26" s="5" t="s">
        <v>180</v>
      </c>
      <c r="F26" s="5" t="s">
        <v>78</v>
      </c>
      <c r="G26" s="7">
        <v>7</v>
      </c>
      <c r="H26" s="10"/>
      <c r="I26" s="9">
        <f>ROUND((H26*G26),2)</f>
        <v>0</v>
      </c>
      <c r="O26">
        <f>rekapitulace!H8</f>
        <v>21</v>
      </c>
      <c r="P26">
        <f>O26/100*I26</f>
        <v>0</v>
      </c>
    </row>
    <row r="27" spans="1:16" ht="38.25" x14ac:dyDescent="0.2">
      <c r="A27" s="5">
        <v>9</v>
      </c>
      <c r="B27" s="5" t="s">
        <v>48</v>
      </c>
      <c r="C27" s="5" t="s">
        <v>181</v>
      </c>
      <c r="D27" s="5" t="s">
        <v>50</v>
      </c>
      <c r="E27" s="5" t="s">
        <v>182</v>
      </c>
      <c r="F27" s="5" t="s">
        <v>78</v>
      </c>
      <c r="G27" s="7">
        <v>7</v>
      </c>
      <c r="H27" s="10"/>
      <c r="I27" s="9">
        <f>ROUND((H27*G27),2)</f>
        <v>0</v>
      </c>
      <c r="O27">
        <f>rekapitulace!H8</f>
        <v>21</v>
      </c>
      <c r="P27">
        <f>O27/100*I27</f>
        <v>0</v>
      </c>
    </row>
    <row r="28" spans="1:16" ht="38.25" x14ac:dyDescent="0.2">
      <c r="A28" s="5">
        <v>10</v>
      </c>
      <c r="B28" s="5" t="s">
        <v>48</v>
      </c>
      <c r="C28" s="5" t="s">
        <v>183</v>
      </c>
      <c r="D28" s="5" t="s">
        <v>50</v>
      </c>
      <c r="E28" s="5" t="s">
        <v>184</v>
      </c>
      <c r="F28" s="5" t="s">
        <v>122</v>
      </c>
      <c r="G28" s="7">
        <v>7.2290000000000001</v>
      </c>
      <c r="H28" s="10"/>
      <c r="I28" s="9">
        <f>ROUND((H28*G28),2)</f>
        <v>0</v>
      </c>
      <c r="O28">
        <f>rekapitulace!H8</f>
        <v>21</v>
      </c>
      <c r="P28">
        <f>O28/100*I28</f>
        <v>0</v>
      </c>
    </row>
    <row r="29" spans="1:16" x14ac:dyDescent="0.2">
      <c r="E29" s="12" t="s">
        <v>185</v>
      </c>
    </row>
    <row r="30" spans="1:16" ht="38.25" x14ac:dyDescent="0.2">
      <c r="A30" s="5">
        <v>11</v>
      </c>
      <c r="B30" s="5" t="s">
        <v>48</v>
      </c>
      <c r="C30" s="5" t="s">
        <v>186</v>
      </c>
      <c r="D30" s="5" t="s">
        <v>61</v>
      </c>
      <c r="E30" s="5" t="s">
        <v>187</v>
      </c>
      <c r="F30" s="5" t="s">
        <v>122</v>
      </c>
      <c r="G30" s="7">
        <v>7.2830000000000004</v>
      </c>
      <c r="H30" s="10"/>
      <c r="I30" s="9">
        <f>ROUND((H30*G30),2)</f>
        <v>0</v>
      </c>
      <c r="O30">
        <f>rekapitulace!H8</f>
        <v>21</v>
      </c>
      <c r="P30">
        <f>O30/100*I30</f>
        <v>0</v>
      </c>
    </row>
    <row r="31" spans="1:16" x14ac:dyDescent="0.2">
      <c r="E31" s="12" t="s">
        <v>188</v>
      </c>
    </row>
    <row r="32" spans="1:16" ht="38.25" x14ac:dyDescent="0.2">
      <c r="A32" s="5">
        <v>12</v>
      </c>
      <c r="B32" s="5" t="s">
        <v>48</v>
      </c>
      <c r="C32" s="5" t="s">
        <v>186</v>
      </c>
      <c r="D32" s="5" t="s">
        <v>63</v>
      </c>
      <c r="E32" s="5" t="s">
        <v>189</v>
      </c>
      <c r="F32" s="5" t="s">
        <v>122</v>
      </c>
      <c r="G32" s="7">
        <v>14.459</v>
      </c>
      <c r="H32" s="10"/>
      <c r="I32" s="9">
        <f>ROUND((H32*G32),2)</f>
        <v>0</v>
      </c>
      <c r="O32">
        <f>rekapitulace!H8</f>
        <v>21</v>
      </c>
      <c r="P32">
        <f>O32/100*I32</f>
        <v>0</v>
      </c>
    </row>
    <row r="33" spans="1:16" x14ac:dyDescent="0.2">
      <c r="E33" s="12" t="s">
        <v>190</v>
      </c>
    </row>
    <row r="34" spans="1:16" ht="51" x14ac:dyDescent="0.2">
      <c r="A34" s="5">
        <v>13</v>
      </c>
      <c r="B34" s="5" t="s">
        <v>48</v>
      </c>
      <c r="C34" s="5" t="s">
        <v>191</v>
      </c>
      <c r="D34" s="5" t="s">
        <v>50</v>
      </c>
      <c r="E34" s="5" t="s">
        <v>192</v>
      </c>
      <c r="F34" s="5" t="s">
        <v>122</v>
      </c>
      <c r="G34" s="7">
        <v>6.5359999999999996</v>
      </c>
      <c r="H34" s="10"/>
      <c r="I34" s="9">
        <f>ROUND((H34*G34),2)</f>
        <v>0</v>
      </c>
      <c r="O34">
        <f>rekapitulace!H8</f>
        <v>21</v>
      </c>
      <c r="P34">
        <f>O34/100*I34</f>
        <v>0</v>
      </c>
    </row>
    <row r="35" spans="1:16" x14ac:dyDescent="0.2">
      <c r="E35" s="12" t="s">
        <v>193</v>
      </c>
    </row>
    <row r="36" spans="1:16" ht="63.75" x14ac:dyDescent="0.2">
      <c r="A36" s="5">
        <v>14</v>
      </c>
      <c r="B36" s="5" t="s">
        <v>48</v>
      </c>
      <c r="C36" s="5" t="s">
        <v>194</v>
      </c>
      <c r="D36" s="5" t="s">
        <v>61</v>
      </c>
      <c r="E36" s="5" t="s">
        <v>195</v>
      </c>
      <c r="F36" s="5" t="s">
        <v>122</v>
      </c>
      <c r="G36" s="7">
        <v>24.341000000000001</v>
      </c>
      <c r="H36" s="10"/>
      <c r="I36" s="9">
        <f>ROUND((H36*G36),2)</f>
        <v>0</v>
      </c>
      <c r="O36">
        <f>rekapitulace!H8</f>
        <v>21</v>
      </c>
      <c r="P36">
        <f>O36/100*I36</f>
        <v>0</v>
      </c>
    </row>
    <row r="37" spans="1:16" x14ac:dyDescent="0.2">
      <c r="E37" s="12" t="s">
        <v>196</v>
      </c>
    </row>
    <row r="38" spans="1:16" ht="63.75" x14ac:dyDescent="0.2">
      <c r="A38" s="5">
        <v>15</v>
      </c>
      <c r="B38" s="5" t="s">
        <v>48</v>
      </c>
      <c r="C38" s="5" t="s">
        <v>194</v>
      </c>
      <c r="D38" s="5" t="s">
        <v>63</v>
      </c>
      <c r="E38" s="5" t="s">
        <v>197</v>
      </c>
      <c r="F38" s="5" t="s">
        <v>122</v>
      </c>
      <c r="G38" s="7">
        <v>15.250999999999999</v>
      </c>
      <c r="H38" s="10"/>
      <c r="I38" s="9">
        <f>ROUND((H38*G38),2)</f>
        <v>0</v>
      </c>
      <c r="O38">
        <f>rekapitulace!H8</f>
        <v>21</v>
      </c>
      <c r="P38">
        <f>O38/100*I38</f>
        <v>0</v>
      </c>
    </row>
    <row r="39" spans="1:16" x14ac:dyDescent="0.2">
      <c r="E39" s="12" t="s">
        <v>198</v>
      </c>
    </row>
    <row r="40" spans="1:16" ht="63.75" x14ac:dyDescent="0.2">
      <c r="A40" s="5">
        <v>16</v>
      </c>
      <c r="B40" s="5" t="s">
        <v>48</v>
      </c>
      <c r="C40" s="5" t="s">
        <v>194</v>
      </c>
      <c r="D40" s="5" t="s">
        <v>65</v>
      </c>
      <c r="E40" s="5" t="s">
        <v>199</v>
      </c>
      <c r="F40" s="5" t="s">
        <v>122</v>
      </c>
      <c r="G40" s="7">
        <v>56.795000000000002</v>
      </c>
      <c r="H40" s="10"/>
      <c r="I40" s="9">
        <f>ROUND((H40*G40),2)</f>
        <v>0</v>
      </c>
      <c r="O40">
        <f>rekapitulace!H8</f>
        <v>21</v>
      </c>
      <c r="P40">
        <f>O40/100*I40</f>
        <v>0</v>
      </c>
    </row>
    <row r="41" spans="1:16" x14ac:dyDescent="0.2">
      <c r="E41" s="12" t="s">
        <v>200</v>
      </c>
    </row>
    <row r="42" spans="1:16" ht="51" x14ac:dyDescent="0.2">
      <c r="A42" s="5">
        <v>17</v>
      </c>
      <c r="B42" s="5" t="s">
        <v>48</v>
      </c>
      <c r="C42" s="5" t="s">
        <v>194</v>
      </c>
      <c r="D42" s="5" t="s">
        <v>201</v>
      </c>
      <c r="E42" s="5" t="s">
        <v>202</v>
      </c>
      <c r="F42" s="5" t="s">
        <v>122</v>
      </c>
      <c r="G42" s="7">
        <v>27.792999999999999</v>
      </c>
      <c r="H42" s="10"/>
      <c r="I42" s="9">
        <f>ROUND((H42*G42),2)</f>
        <v>0</v>
      </c>
      <c r="O42">
        <f>rekapitulace!H8</f>
        <v>21</v>
      </c>
      <c r="P42">
        <f>O42/100*I42</f>
        <v>0</v>
      </c>
    </row>
    <row r="43" spans="1:16" x14ac:dyDescent="0.2">
      <c r="E43" s="12" t="s">
        <v>203</v>
      </c>
    </row>
    <row r="44" spans="1:16" ht="25.5" x14ac:dyDescent="0.2">
      <c r="A44" s="5">
        <v>18</v>
      </c>
      <c r="B44" s="5" t="s">
        <v>48</v>
      </c>
      <c r="C44" s="5" t="s">
        <v>204</v>
      </c>
      <c r="D44" s="5" t="s">
        <v>50</v>
      </c>
      <c r="E44" s="5" t="s">
        <v>205</v>
      </c>
      <c r="F44" s="5" t="s">
        <v>115</v>
      </c>
      <c r="G44" s="7">
        <v>72</v>
      </c>
      <c r="H44" s="10"/>
      <c r="I44" s="9">
        <f>ROUND((H44*G44),2)</f>
        <v>0</v>
      </c>
      <c r="O44">
        <f>rekapitulace!H8</f>
        <v>21</v>
      </c>
      <c r="P44">
        <f>O44/100*I44</f>
        <v>0</v>
      </c>
    </row>
    <row r="45" spans="1:16" ht="25.5" x14ac:dyDescent="0.2">
      <c r="A45" s="5">
        <v>19</v>
      </c>
      <c r="B45" s="5" t="s">
        <v>48</v>
      </c>
      <c r="C45" s="5" t="s">
        <v>206</v>
      </c>
      <c r="D45" s="5" t="s">
        <v>50</v>
      </c>
      <c r="E45" s="5" t="s">
        <v>207</v>
      </c>
      <c r="F45" s="5" t="s">
        <v>122</v>
      </c>
      <c r="G45" s="7">
        <v>74.340999999999994</v>
      </c>
      <c r="H45" s="10"/>
      <c r="I45" s="9">
        <f>ROUND((H45*G45),2)</f>
        <v>0</v>
      </c>
      <c r="O45">
        <f>rekapitulace!H8</f>
        <v>21</v>
      </c>
      <c r="P45">
        <f>O45/100*I45</f>
        <v>0</v>
      </c>
    </row>
    <row r="46" spans="1:16" x14ac:dyDescent="0.2">
      <c r="E46" s="12" t="s">
        <v>208</v>
      </c>
    </row>
    <row r="47" spans="1:16" ht="25.5" x14ac:dyDescent="0.2">
      <c r="A47" s="5">
        <v>20</v>
      </c>
      <c r="B47" s="5" t="s">
        <v>48</v>
      </c>
      <c r="C47" s="5" t="s">
        <v>209</v>
      </c>
      <c r="D47" s="5" t="s">
        <v>61</v>
      </c>
      <c r="E47" s="5" t="s">
        <v>210</v>
      </c>
      <c r="F47" s="5" t="s">
        <v>122</v>
      </c>
      <c r="G47" s="7">
        <v>5.5</v>
      </c>
      <c r="H47" s="10"/>
      <c r="I47" s="9">
        <f>ROUND((H47*G47),2)</f>
        <v>0</v>
      </c>
      <c r="O47">
        <f>rekapitulace!H8</f>
        <v>21</v>
      </c>
      <c r="P47">
        <f>O47/100*I47</f>
        <v>0</v>
      </c>
    </row>
    <row r="48" spans="1:16" ht="25.5" x14ac:dyDescent="0.2">
      <c r="A48" s="5">
        <v>21</v>
      </c>
      <c r="B48" s="5" t="s">
        <v>48</v>
      </c>
      <c r="C48" s="5" t="s">
        <v>209</v>
      </c>
      <c r="D48" s="5" t="s">
        <v>63</v>
      </c>
      <c r="E48" s="5" t="s">
        <v>211</v>
      </c>
      <c r="F48" s="5" t="s">
        <v>122</v>
      </c>
      <c r="G48" s="7">
        <v>10.199999999999999</v>
      </c>
      <c r="H48" s="10"/>
      <c r="I48" s="9">
        <f>ROUND((H48*G48),2)</f>
        <v>0</v>
      </c>
      <c r="O48">
        <f>rekapitulace!H8</f>
        <v>21</v>
      </c>
      <c r="P48">
        <f>O48/100*I48</f>
        <v>0</v>
      </c>
    </row>
    <row r="49" spans="1:16" x14ac:dyDescent="0.2">
      <c r="E49" s="12" t="s">
        <v>212</v>
      </c>
    </row>
    <row r="50" spans="1:16" ht="38.25" x14ac:dyDescent="0.2">
      <c r="A50" s="5">
        <v>22</v>
      </c>
      <c r="B50" s="5" t="s">
        <v>48</v>
      </c>
      <c r="C50" s="5" t="s">
        <v>213</v>
      </c>
      <c r="D50" s="5" t="s">
        <v>50</v>
      </c>
      <c r="E50" s="5" t="s">
        <v>214</v>
      </c>
      <c r="F50" s="5" t="s">
        <v>122</v>
      </c>
      <c r="G50" s="7">
        <v>55</v>
      </c>
      <c r="H50" s="10"/>
      <c r="I50" s="9">
        <f>ROUND((H50*G50),2)</f>
        <v>0</v>
      </c>
      <c r="O50">
        <f>rekapitulace!H8</f>
        <v>21</v>
      </c>
      <c r="P50">
        <f>O50/100*I50</f>
        <v>0</v>
      </c>
    </row>
    <row r="51" spans="1:16" x14ac:dyDescent="0.2">
      <c r="E51" s="12" t="s">
        <v>215</v>
      </c>
    </row>
    <row r="52" spans="1:16" ht="25.5" x14ac:dyDescent="0.2">
      <c r="A52" s="5">
        <v>23</v>
      </c>
      <c r="B52" s="5" t="s">
        <v>48</v>
      </c>
      <c r="C52" s="5" t="s">
        <v>216</v>
      </c>
      <c r="D52" s="5" t="s">
        <v>50</v>
      </c>
      <c r="E52" s="5" t="s">
        <v>217</v>
      </c>
      <c r="F52" s="5" t="s">
        <v>122</v>
      </c>
      <c r="G52" s="7">
        <v>74</v>
      </c>
      <c r="H52" s="10"/>
      <c r="I52" s="9">
        <f>ROUND((H52*G52),2)</f>
        <v>0</v>
      </c>
      <c r="O52">
        <f>rekapitulace!H8</f>
        <v>21</v>
      </c>
      <c r="P52">
        <f>O52/100*I52</f>
        <v>0</v>
      </c>
    </row>
    <row r="53" spans="1:16" ht="51" x14ac:dyDescent="0.2">
      <c r="A53" s="5">
        <v>24</v>
      </c>
      <c r="B53" s="5" t="s">
        <v>48</v>
      </c>
      <c r="C53" s="5" t="s">
        <v>218</v>
      </c>
      <c r="D53" s="5" t="s">
        <v>50</v>
      </c>
      <c r="E53" s="5" t="s">
        <v>219</v>
      </c>
      <c r="F53" s="5" t="s">
        <v>122</v>
      </c>
      <c r="G53" s="7">
        <v>245.70699999999999</v>
      </c>
      <c r="H53" s="10"/>
      <c r="I53" s="9">
        <f>ROUND((H53*G53),2)</f>
        <v>0</v>
      </c>
      <c r="O53">
        <f>rekapitulace!H8</f>
        <v>21</v>
      </c>
      <c r="P53">
        <f>O53/100*I53</f>
        <v>0</v>
      </c>
    </row>
    <row r="54" spans="1:16" x14ac:dyDescent="0.2">
      <c r="E54" s="12" t="s">
        <v>220</v>
      </c>
    </row>
    <row r="55" spans="1:16" ht="51" x14ac:dyDescent="0.2">
      <c r="A55" s="5">
        <v>25</v>
      </c>
      <c r="B55" s="5" t="s">
        <v>48</v>
      </c>
      <c r="C55" s="5" t="s">
        <v>221</v>
      </c>
      <c r="D55" s="5" t="s">
        <v>50</v>
      </c>
      <c r="E55" s="5" t="s">
        <v>222</v>
      </c>
      <c r="F55" s="5" t="s">
        <v>122</v>
      </c>
      <c r="G55" s="7">
        <v>573.31600000000003</v>
      </c>
      <c r="H55" s="10"/>
      <c r="I55" s="9">
        <f>ROUND((H55*G55),2)</f>
        <v>0</v>
      </c>
      <c r="O55">
        <f>rekapitulace!H8</f>
        <v>21</v>
      </c>
      <c r="P55">
        <f>O55/100*I55</f>
        <v>0</v>
      </c>
    </row>
    <row r="56" spans="1:16" x14ac:dyDescent="0.2">
      <c r="E56" s="12" t="s">
        <v>223</v>
      </c>
    </row>
    <row r="57" spans="1:16" ht="25.5" x14ac:dyDescent="0.2">
      <c r="A57" s="5">
        <v>26</v>
      </c>
      <c r="B57" s="5" t="s">
        <v>48</v>
      </c>
      <c r="C57" s="5" t="s">
        <v>224</v>
      </c>
      <c r="D57" s="5" t="s">
        <v>50</v>
      </c>
      <c r="E57" s="5" t="s">
        <v>225</v>
      </c>
      <c r="F57" s="5" t="s">
        <v>122</v>
      </c>
      <c r="G57" s="7">
        <v>23.76</v>
      </c>
      <c r="H57" s="10"/>
      <c r="I57" s="9">
        <f>ROUND((H57*G57),2)</f>
        <v>0</v>
      </c>
      <c r="O57">
        <f>rekapitulace!H8</f>
        <v>21</v>
      </c>
      <c r="P57">
        <f>O57/100*I57</f>
        <v>0</v>
      </c>
    </row>
    <row r="58" spans="1:16" x14ac:dyDescent="0.2">
      <c r="E58" s="12" t="s">
        <v>226</v>
      </c>
    </row>
    <row r="59" spans="1:16" ht="25.5" x14ac:dyDescent="0.2">
      <c r="A59" s="5">
        <v>27</v>
      </c>
      <c r="B59" s="5" t="s">
        <v>48</v>
      </c>
      <c r="C59" s="5" t="s">
        <v>227</v>
      </c>
      <c r="D59" s="5" t="s">
        <v>61</v>
      </c>
      <c r="E59" s="5" t="s">
        <v>228</v>
      </c>
      <c r="F59" s="5" t="s">
        <v>122</v>
      </c>
      <c r="G59" s="7">
        <v>5.5</v>
      </c>
      <c r="H59" s="10"/>
      <c r="I59" s="9">
        <f>ROUND((H59*G59),2)</f>
        <v>0</v>
      </c>
      <c r="O59">
        <f>rekapitulace!H8</f>
        <v>21</v>
      </c>
      <c r="P59">
        <f>O59/100*I59</f>
        <v>0</v>
      </c>
    </row>
    <row r="60" spans="1:16" ht="25.5" x14ac:dyDescent="0.2">
      <c r="A60" s="5">
        <v>28</v>
      </c>
      <c r="B60" s="5" t="s">
        <v>48</v>
      </c>
      <c r="C60" s="5" t="s">
        <v>227</v>
      </c>
      <c r="D60" s="5" t="s">
        <v>63</v>
      </c>
      <c r="E60" s="5" t="s">
        <v>229</v>
      </c>
      <c r="F60" s="5" t="s">
        <v>122</v>
      </c>
      <c r="G60" s="7">
        <v>74</v>
      </c>
      <c r="H60" s="10"/>
      <c r="I60" s="9">
        <f>ROUND((H60*G60),2)</f>
        <v>0</v>
      </c>
      <c r="O60">
        <f>rekapitulace!H8</f>
        <v>21</v>
      </c>
      <c r="P60">
        <f>O60/100*I60</f>
        <v>0</v>
      </c>
    </row>
    <row r="61" spans="1:16" ht="25.5" x14ac:dyDescent="0.2">
      <c r="A61" s="5">
        <v>29</v>
      </c>
      <c r="B61" s="5" t="s">
        <v>48</v>
      </c>
      <c r="C61" s="5" t="s">
        <v>227</v>
      </c>
      <c r="D61" s="5" t="s">
        <v>65</v>
      </c>
      <c r="E61" s="5" t="s">
        <v>230</v>
      </c>
      <c r="F61" s="5" t="s">
        <v>122</v>
      </c>
      <c r="G61" s="7">
        <v>10.199999999999999</v>
      </c>
      <c r="H61" s="10"/>
      <c r="I61" s="9">
        <f>ROUND((H61*G61),2)</f>
        <v>0</v>
      </c>
      <c r="O61">
        <f>rekapitulace!H8</f>
        <v>21</v>
      </c>
      <c r="P61">
        <f>O61/100*I61</f>
        <v>0</v>
      </c>
    </row>
    <row r="62" spans="1:16" ht="38.25" x14ac:dyDescent="0.2">
      <c r="A62" s="5">
        <v>30</v>
      </c>
      <c r="B62" s="5" t="s">
        <v>48</v>
      </c>
      <c r="C62" s="5" t="s">
        <v>227</v>
      </c>
      <c r="D62" s="5" t="s">
        <v>201</v>
      </c>
      <c r="E62" s="5" t="s">
        <v>231</v>
      </c>
      <c r="F62" s="5" t="s">
        <v>122</v>
      </c>
      <c r="G62" s="7">
        <v>534.97400000000005</v>
      </c>
      <c r="H62" s="10"/>
      <c r="I62" s="9">
        <f>ROUND((H62*G62),2)</f>
        <v>0</v>
      </c>
      <c r="O62">
        <f>rekapitulace!H8</f>
        <v>21</v>
      </c>
      <c r="P62">
        <f>O62/100*I62</f>
        <v>0</v>
      </c>
    </row>
    <row r="63" spans="1:16" ht="63.75" x14ac:dyDescent="0.2">
      <c r="E63" s="12" t="s">
        <v>232</v>
      </c>
    </row>
    <row r="64" spans="1:16" ht="25.5" x14ac:dyDescent="0.2">
      <c r="A64" s="5">
        <v>31</v>
      </c>
      <c r="B64" s="5" t="s">
        <v>48</v>
      </c>
      <c r="C64" s="5" t="s">
        <v>233</v>
      </c>
      <c r="D64" s="5" t="s">
        <v>61</v>
      </c>
      <c r="E64" s="5" t="s">
        <v>234</v>
      </c>
      <c r="F64" s="5" t="s">
        <v>122</v>
      </c>
      <c r="G64" s="7">
        <v>425.30099999999999</v>
      </c>
      <c r="H64" s="10"/>
      <c r="I64" s="9">
        <f>ROUND((H64*G64),2)</f>
        <v>0</v>
      </c>
      <c r="O64">
        <f>rekapitulace!H8</f>
        <v>21</v>
      </c>
      <c r="P64">
        <f>O64/100*I64</f>
        <v>0</v>
      </c>
    </row>
    <row r="65" spans="1:16" x14ac:dyDescent="0.2">
      <c r="E65" s="12" t="s">
        <v>235</v>
      </c>
    </row>
    <row r="66" spans="1:16" ht="25.5" x14ac:dyDescent="0.2">
      <c r="A66" s="5">
        <v>32</v>
      </c>
      <c r="B66" s="5" t="s">
        <v>48</v>
      </c>
      <c r="C66" s="5" t="s">
        <v>233</v>
      </c>
      <c r="D66" s="5" t="s">
        <v>63</v>
      </c>
      <c r="E66" s="5" t="s">
        <v>236</v>
      </c>
      <c r="F66" s="5" t="s">
        <v>122</v>
      </c>
      <c r="G66" s="7">
        <v>43.176000000000002</v>
      </c>
      <c r="H66" s="10"/>
      <c r="I66" s="9">
        <f>ROUND((H66*G66),2)</f>
        <v>0</v>
      </c>
      <c r="O66">
        <f>rekapitulace!H8</f>
        <v>21</v>
      </c>
      <c r="P66">
        <f>O66/100*I66</f>
        <v>0</v>
      </c>
    </row>
    <row r="67" spans="1:16" x14ac:dyDescent="0.2">
      <c r="E67" s="12" t="s">
        <v>237</v>
      </c>
    </row>
    <row r="68" spans="1:16" ht="51" x14ac:dyDescent="0.2">
      <c r="A68" s="5">
        <v>33</v>
      </c>
      <c r="B68" s="5" t="s">
        <v>48</v>
      </c>
      <c r="C68" s="5" t="s">
        <v>238</v>
      </c>
      <c r="D68" s="5" t="s">
        <v>50</v>
      </c>
      <c r="E68" s="5" t="s">
        <v>239</v>
      </c>
      <c r="F68" s="5" t="s">
        <v>122</v>
      </c>
      <c r="G68" s="7">
        <v>30.24</v>
      </c>
      <c r="H68" s="10"/>
      <c r="I68" s="9">
        <f>ROUND((H68*G68),2)</f>
        <v>0</v>
      </c>
      <c r="O68">
        <f>rekapitulace!H8</f>
        <v>21</v>
      </c>
      <c r="P68">
        <f>O68/100*I68</f>
        <v>0</v>
      </c>
    </row>
    <row r="69" spans="1:16" x14ac:dyDescent="0.2">
      <c r="E69" s="12" t="s">
        <v>240</v>
      </c>
    </row>
    <row r="70" spans="1:16" ht="38.25" x14ac:dyDescent="0.2">
      <c r="A70" s="5">
        <v>34</v>
      </c>
      <c r="B70" s="5" t="s">
        <v>48</v>
      </c>
      <c r="C70" s="5" t="s">
        <v>241</v>
      </c>
      <c r="D70" s="5" t="s">
        <v>50</v>
      </c>
      <c r="E70" s="5" t="s">
        <v>242</v>
      </c>
      <c r="F70" s="5" t="s">
        <v>132</v>
      </c>
      <c r="G70" s="7">
        <v>560.11599999999999</v>
      </c>
      <c r="H70" s="10"/>
      <c r="I70" s="9">
        <f>ROUND((H70*G70),2)</f>
        <v>0</v>
      </c>
      <c r="O70">
        <f>rekapitulace!H8</f>
        <v>21</v>
      </c>
      <c r="P70">
        <f>O70/100*I70</f>
        <v>0</v>
      </c>
    </row>
    <row r="71" spans="1:16" x14ac:dyDescent="0.2">
      <c r="E71" s="12" t="s">
        <v>243</v>
      </c>
    </row>
    <row r="72" spans="1:16" ht="25.5" x14ac:dyDescent="0.2">
      <c r="A72" s="5">
        <v>35</v>
      </c>
      <c r="B72" s="5" t="s">
        <v>48</v>
      </c>
      <c r="C72" s="5" t="s">
        <v>244</v>
      </c>
      <c r="D72" s="5" t="s">
        <v>50</v>
      </c>
      <c r="E72" s="5" t="s">
        <v>245</v>
      </c>
      <c r="F72" s="5" t="s">
        <v>132</v>
      </c>
      <c r="G72" s="7">
        <v>506.96800000000002</v>
      </c>
      <c r="H72" s="10"/>
      <c r="I72" s="9">
        <f>ROUND((H72*G72),2)</f>
        <v>0</v>
      </c>
      <c r="O72">
        <f>rekapitulace!H8</f>
        <v>21</v>
      </c>
      <c r="P72">
        <f>O72/100*I72</f>
        <v>0</v>
      </c>
    </row>
    <row r="73" spans="1:16" x14ac:dyDescent="0.2">
      <c r="E73" s="12" t="s">
        <v>246</v>
      </c>
    </row>
    <row r="74" spans="1:16" ht="25.5" x14ac:dyDescent="0.2">
      <c r="A74" s="5">
        <v>36</v>
      </c>
      <c r="B74" s="5" t="s">
        <v>48</v>
      </c>
      <c r="C74" s="5" t="s">
        <v>247</v>
      </c>
      <c r="D74" s="5" t="s">
        <v>50</v>
      </c>
      <c r="E74" s="5" t="s">
        <v>248</v>
      </c>
      <c r="F74" s="5" t="s">
        <v>132</v>
      </c>
      <c r="G74" s="7">
        <v>560.11599999999999</v>
      </c>
      <c r="H74" s="10"/>
      <c r="I74" s="9">
        <f>ROUND((H74*G74),2)</f>
        <v>0</v>
      </c>
      <c r="O74">
        <f>rekapitulace!H8</f>
        <v>21</v>
      </c>
      <c r="P74">
        <f>O74/100*I74</f>
        <v>0</v>
      </c>
    </row>
    <row r="75" spans="1:16" x14ac:dyDescent="0.2">
      <c r="E75" s="12" t="s">
        <v>243</v>
      </c>
    </row>
    <row r="76" spans="1:16" ht="25.5" x14ac:dyDescent="0.2">
      <c r="A76" s="5">
        <v>37</v>
      </c>
      <c r="B76" s="5" t="s">
        <v>48</v>
      </c>
      <c r="C76" s="5" t="s">
        <v>249</v>
      </c>
      <c r="D76" s="5" t="s">
        <v>50</v>
      </c>
      <c r="E76" s="5" t="s">
        <v>250</v>
      </c>
      <c r="F76" s="5" t="s">
        <v>132</v>
      </c>
      <c r="G76" s="7">
        <v>560.11599999999999</v>
      </c>
      <c r="H76" s="10"/>
      <c r="I76" s="9">
        <f>ROUND((H76*G76),2)</f>
        <v>0</v>
      </c>
      <c r="O76">
        <f>rekapitulace!H8</f>
        <v>21</v>
      </c>
      <c r="P76">
        <f>O76/100*I76</f>
        <v>0</v>
      </c>
    </row>
    <row r="77" spans="1:16" x14ac:dyDescent="0.2">
      <c r="E77" s="12" t="s">
        <v>243</v>
      </c>
    </row>
    <row r="78" spans="1:16" ht="25.5" x14ac:dyDescent="0.2">
      <c r="A78" s="5">
        <v>38</v>
      </c>
      <c r="B78" s="5" t="s">
        <v>48</v>
      </c>
      <c r="C78" s="5" t="s">
        <v>251</v>
      </c>
      <c r="D78" s="5" t="s">
        <v>50</v>
      </c>
      <c r="E78" s="5" t="s">
        <v>252</v>
      </c>
      <c r="F78" s="5" t="s">
        <v>132</v>
      </c>
      <c r="G78" s="7">
        <v>560.11599999999999</v>
      </c>
      <c r="H78" s="10"/>
      <c r="I78" s="9">
        <f>ROUND((H78*G78),2)</f>
        <v>0</v>
      </c>
      <c r="O78">
        <f>rekapitulace!H8</f>
        <v>21</v>
      </c>
      <c r="P78">
        <f>O78/100*I78</f>
        <v>0</v>
      </c>
    </row>
    <row r="79" spans="1:16" x14ac:dyDescent="0.2">
      <c r="E79" s="12" t="s">
        <v>243</v>
      </c>
    </row>
    <row r="80" spans="1:16" ht="12.75" customHeight="1" x14ac:dyDescent="0.2">
      <c r="A80" s="11"/>
      <c r="B80" s="11"/>
      <c r="C80" s="11" t="s">
        <v>22</v>
      </c>
      <c r="D80" s="11"/>
      <c r="E80" s="11" t="s">
        <v>175</v>
      </c>
      <c r="F80" s="11"/>
      <c r="G80" s="11"/>
      <c r="H80" s="11"/>
      <c r="I80" s="11">
        <f>SUM(I24:I79)</f>
        <v>0</v>
      </c>
      <c r="P80">
        <f>ROUND(SUM(P24:P79),2)</f>
        <v>0</v>
      </c>
    </row>
    <row r="82" spans="1:16" ht="12.75" customHeight="1" x14ac:dyDescent="0.2">
      <c r="A82" s="6"/>
      <c r="B82" s="6"/>
      <c r="C82" s="6" t="s">
        <v>38</v>
      </c>
      <c r="D82" s="6"/>
      <c r="E82" s="6" t="s">
        <v>253</v>
      </c>
      <c r="F82" s="6"/>
      <c r="G82" s="8"/>
      <c r="H82" s="6"/>
      <c r="I82" s="8"/>
    </row>
    <row r="83" spans="1:16" ht="25.5" x14ac:dyDescent="0.2">
      <c r="A83" s="5">
        <v>39</v>
      </c>
      <c r="B83" s="5" t="s">
        <v>48</v>
      </c>
      <c r="C83" s="5" t="s">
        <v>254</v>
      </c>
      <c r="D83" s="5" t="s">
        <v>50</v>
      </c>
      <c r="E83" s="5" t="s">
        <v>255</v>
      </c>
      <c r="F83" s="5" t="s">
        <v>115</v>
      </c>
      <c r="G83" s="7">
        <v>36</v>
      </c>
      <c r="H83" s="10"/>
      <c r="I83" s="9">
        <f>ROUND((H83*G83),2)</f>
        <v>0</v>
      </c>
      <c r="O83">
        <f>rekapitulace!H8</f>
        <v>21</v>
      </c>
      <c r="P83">
        <f>O83/100*I83</f>
        <v>0</v>
      </c>
    </row>
    <row r="84" spans="1:16" x14ac:dyDescent="0.2">
      <c r="E84" s="12" t="s">
        <v>256</v>
      </c>
    </row>
    <row r="85" spans="1:16" ht="51" x14ac:dyDescent="0.2">
      <c r="A85" s="5">
        <v>40</v>
      </c>
      <c r="B85" s="5" t="s">
        <v>48</v>
      </c>
      <c r="C85" s="5" t="s">
        <v>257</v>
      </c>
      <c r="D85" s="5" t="s">
        <v>61</v>
      </c>
      <c r="E85" s="5" t="s">
        <v>258</v>
      </c>
      <c r="F85" s="5" t="s">
        <v>122</v>
      </c>
      <c r="G85" s="7">
        <v>55</v>
      </c>
      <c r="H85" s="10"/>
      <c r="I85" s="9">
        <f>ROUND((H85*G85),2)</f>
        <v>0</v>
      </c>
      <c r="O85">
        <f>rekapitulace!H8</f>
        <v>21</v>
      </c>
      <c r="P85">
        <f>O85/100*I85</f>
        <v>0</v>
      </c>
    </row>
    <row r="86" spans="1:16" ht="25.5" x14ac:dyDescent="0.2">
      <c r="A86" s="5">
        <v>41</v>
      </c>
      <c r="B86" s="5" t="s">
        <v>48</v>
      </c>
      <c r="C86" s="5" t="s">
        <v>257</v>
      </c>
      <c r="D86" s="5" t="s">
        <v>63</v>
      </c>
      <c r="E86" s="5" t="s">
        <v>259</v>
      </c>
      <c r="F86" s="5" t="s">
        <v>122</v>
      </c>
      <c r="G86" s="7">
        <v>83.965999999999994</v>
      </c>
      <c r="H86" s="10"/>
      <c r="I86" s="9">
        <f>ROUND((H86*G86),2)</f>
        <v>0</v>
      </c>
      <c r="O86">
        <f>rekapitulace!H8</f>
        <v>21</v>
      </c>
      <c r="P86">
        <f>O86/100*I86</f>
        <v>0</v>
      </c>
    </row>
    <row r="87" spans="1:16" x14ac:dyDescent="0.2">
      <c r="E87" s="12" t="s">
        <v>260</v>
      </c>
    </row>
    <row r="88" spans="1:16" ht="25.5" x14ac:dyDescent="0.2">
      <c r="A88" s="5">
        <v>42</v>
      </c>
      <c r="B88" s="5" t="s">
        <v>48</v>
      </c>
      <c r="C88" s="5" t="s">
        <v>261</v>
      </c>
      <c r="D88" s="5" t="s">
        <v>50</v>
      </c>
      <c r="E88" s="5" t="s">
        <v>262</v>
      </c>
      <c r="F88" s="5" t="s">
        <v>108</v>
      </c>
      <c r="G88" s="7">
        <v>3.3</v>
      </c>
      <c r="H88" s="10"/>
      <c r="I88" s="9">
        <f>ROUND((H88*G88),2)</f>
        <v>0</v>
      </c>
      <c r="O88">
        <f>rekapitulace!H8</f>
        <v>21</v>
      </c>
      <c r="P88">
        <f>O88/100*I88</f>
        <v>0</v>
      </c>
    </row>
    <row r="89" spans="1:16" x14ac:dyDescent="0.2">
      <c r="E89" s="12" t="s">
        <v>263</v>
      </c>
    </row>
    <row r="90" spans="1:16" ht="25.5" x14ac:dyDescent="0.2">
      <c r="A90" s="5">
        <v>43</v>
      </c>
      <c r="B90" s="5" t="s">
        <v>48</v>
      </c>
      <c r="C90" s="5" t="s">
        <v>264</v>
      </c>
      <c r="D90" s="5" t="s">
        <v>50</v>
      </c>
      <c r="E90" s="5" t="s">
        <v>265</v>
      </c>
      <c r="F90" s="5" t="s">
        <v>132</v>
      </c>
      <c r="G90" s="7">
        <v>57</v>
      </c>
      <c r="H90" s="10"/>
      <c r="I90" s="9">
        <f>ROUND((H90*G90),2)</f>
        <v>0</v>
      </c>
      <c r="O90">
        <f>rekapitulace!H8</f>
        <v>21</v>
      </c>
      <c r="P90">
        <f>O90/100*I90</f>
        <v>0</v>
      </c>
    </row>
    <row r="91" spans="1:16" ht="38.25" x14ac:dyDescent="0.2">
      <c r="A91" s="5">
        <v>44</v>
      </c>
      <c r="B91" s="5" t="s">
        <v>48</v>
      </c>
      <c r="C91" s="5" t="s">
        <v>266</v>
      </c>
      <c r="D91" s="5" t="s">
        <v>50</v>
      </c>
      <c r="E91" s="5" t="s">
        <v>267</v>
      </c>
      <c r="F91" s="5" t="s">
        <v>115</v>
      </c>
      <c r="G91" s="7">
        <v>125</v>
      </c>
      <c r="H91" s="10"/>
      <c r="I91" s="9">
        <f>ROUND((H91*G91),2)</f>
        <v>0</v>
      </c>
      <c r="O91">
        <f>rekapitulace!H8</f>
        <v>21</v>
      </c>
      <c r="P91">
        <f>O91/100*I91</f>
        <v>0</v>
      </c>
    </row>
    <row r="92" spans="1:16" ht="51" x14ac:dyDescent="0.2">
      <c r="A92" s="5">
        <v>45</v>
      </c>
      <c r="B92" s="5" t="s">
        <v>48</v>
      </c>
      <c r="C92" s="5" t="s">
        <v>268</v>
      </c>
      <c r="D92" s="5" t="s">
        <v>50</v>
      </c>
      <c r="E92" s="5" t="s">
        <v>269</v>
      </c>
      <c r="F92" s="5" t="s">
        <v>122</v>
      </c>
      <c r="G92" s="7">
        <v>83.965999999999994</v>
      </c>
      <c r="H92" s="10"/>
      <c r="I92" s="9">
        <f>ROUND((H92*G92),2)</f>
        <v>0</v>
      </c>
      <c r="O92">
        <f>rekapitulace!H8</f>
        <v>21</v>
      </c>
      <c r="P92">
        <f>O92/100*I92</f>
        <v>0</v>
      </c>
    </row>
    <row r="93" spans="1:16" x14ac:dyDescent="0.2">
      <c r="E93" s="12" t="s">
        <v>260</v>
      </c>
    </row>
    <row r="94" spans="1:16" ht="25.5" x14ac:dyDescent="0.2">
      <c r="A94" s="5">
        <v>46</v>
      </c>
      <c r="B94" s="5" t="s">
        <v>48</v>
      </c>
      <c r="C94" s="5" t="s">
        <v>270</v>
      </c>
      <c r="D94" s="5" t="s">
        <v>61</v>
      </c>
      <c r="E94" s="5" t="s">
        <v>271</v>
      </c>
      <c r="F94" s="5" t="s">
        <v>132</v>
      </c>
      <c r="G94" s="7">
        <v>358.28899999999999</v>
      </c>
      <c r="H94" s="10"/>
      <c r="I94" s="9">
        <f>ROUND((H94*G94),2)</f>
        <v>0</v>
      </c>
      <c r="O94">
        <f>rekapitulace!H8</f>
        <v>21</v>
      </c>
      <c r="P94">
        <f>O94/100*I94</f>
        <v>0</v>
      </c>
    </row>
    <row r="95" spans="1:16" x14ac:dyDescent="0.2">
      <c r="E95" s="12" t="s">
        <v>272</v>
      </c>
    </row>
    <row r="96" spans="1:16" ht="25.5" x14ac:dyDescent="0.2">
      <c r="A96" s="5">
        <v>47</v>
      </c>
      <c r="B96" s="5" t="s">
        <v>48</v>
      </c>
      <c r="C96" s="5" t="s">
        <v>270</v>
      </c>
      <c r="D96" s="5" t="s">
        <v>63</v>
      </c>
      <c r="E96" s="5" t="s">
        <v>273</v>
      </c>
      <c r="F96" s="5" t="s">
        <v>132</v>
      </c>
      <c r="G96" s="7">
        <v>476</v>
      </c>
      <c r="H96" s="10"/>
      <c r="I96" s="9">
        <f>ROUND((H96*G96),2)</f>
        <v>0</v>
      </c>
      <c r="O96">
        <f>rekapitulace!H8</f>
        <v>21</v>
      </c>
      <c r="P96">
        <f>O96/100*I96</f>
        <v>0</v>
      </c>
    </row>
    <row r="97" spans="1:16" x14ac:dyDescent="0.2">
      <c r="E97" s="12" t="s">
        <v>274</v>
      </c>
    </row>
    <row r="98" spans="1:16" ht="38.25" x14ac:dyDescent="0.2">
      <c r="A98" s="5">
        <v>48</v>
      </c>
      <c r="B98" s="5" t="s">
        <v>48</v>
      </c>
      <c r="C98" s="5" t="s">
        <v>275</v>
      </c>
      <c r="D98" s="5" t="s">
        <v>50</v>
      </c>
      <c r="E98" s="5" t="s">
        <v>276</v>
      </c>
      <c r="F98" s="5" t="s">
        <v>132</v>
      </c>
      <c r="G98" s="7">
        <v>238</v>
      </c>
      <c r="H98" s="10"/>
      <c r="I98" s="9">
        <f>ROUND((H98*G98),2)</f>
        <v>0</v>
      </c>
      <c r="O98">
        <f>rekapitulace!H8</f>
        <v>21</v>
      </c>
      <c r="P98">
        <f>O98/100*I98</f>
        <v>0</v>
      </c>
    </row>
    <row r="99" spans="1:16" x14ac:dyDescent="0.2">
      <c r="E99" s="12" t="s">
        <v>277</v>
      </c>
    </row>
    <row r="100" spans="1:16" ht="12.75" customHeight="1" x14ac:dyDescent="0.2">
      <c r="A100" s="11"/>
      <c r="B100" s="11"/>
      <c r="C100" s="11" t="s">
        <v>38</v>
      </c>
      <c r="D100" s="11"/>
      <c r="E100" s="11" t="s">
        <v>253</v>
      </c>
      <c r="F100" s="11"/>
      <c r="G100" s="11"/>
      <c r="H100" s="11"/>
      <c r="I100" s="11">
        <f>SUM(I83:I99)</f>
        <v>0</v>
      </c>
      <c r="P100">
        <f>ROUND(SUM(P83:P99),2)</f>
        <v>0</v>
      </c>
    </row>
    <row r="102" spans="1:16" ht="12.75" customHeight="1" x14ac:dyDescent="0.2">
      <c r="A102" s="6"/>
      <c r="B102" s="6"/>
      <c r="C102" s="6" t="s">
        <v>39</v>
      </c>
      <c r="D102" s="6"/>
      <c r="E102" s="6" t="s">
        <v>278</v>
      </c>
      <c r="F102" s="6"/>
      <c r="G102" s="8"/>
      <c r="H102" s="6"/>
      <c r="I102" s="8"/>
    </row>
    <row r="103" spans="1:16" ht="51" x14ac:dyDescent="0.2">
      <c r="A103" s="5">
        <v>49</v>
      </c>
      <c r="B103" s="5" t="s">
        <v>48</v>
      </c>
      <c r="C103" s="5" t="s">
        <v>279</v>
      </c>
      <c r="D103" s="5" t="s">
        <v>50</v>
      </c>
      <c r="E103" s="5" t="s">
        <v>280</v>
      </c>
      <c r="F103" s="5" t="s">
        <v>108</v>
      </c>
      <c r="G103" s="7">
        <v>0.191</v>
      </c>
      <c r="H103" s="10"/>
      <c r="I103" s="9">
        <f>ROUND((H103*G103),2)</f>
        <v>0</v>
      </c>
      <c r="O103">
        <f>rekapitulace!H8</f>
        <v>21</v>
      </c>
      <c r="P103">
        <f>O103/100*I103</f>
        <v>0</v>
      </c>
    </row>
    <row r="104" spans="1:16" x14ac:dyDescent="0.2">
      <c r="E104" s="12" t="s">
        <v>281</v>
      </c>
    </row>
    <row r="105" spans="1:16" ht="12.75" customHeight="1" x14ac:dyDescent="0.2">
      <c r="A105" s="11"/>
      <c r="B105" s="11"/>
      <c r="C105" s="11" t="s">
        <v>39</v>
      </c>
      <c r="D105" s="11"/>
      <c r="E105" s="11" t="s">
        <v>278</v>
      </c>
      <c r="F105" s="11"/>
      <c r="G105" s="11"/>
      <c r="H105" s="11"/>
      <c r="I105" s="11">
        <f>SUM(I103:I104)</f>
        <v>0</v>
      </c>
      <c r="P105">
        <f>ROUND(SUM(P103:P104),2)</f>
        <v>0</v>
      </c>
    </row>
    <row r="107" spans="1:16" ht="12.75" customHeight="1" x14ac:dyDescent="0.2">
      <c r="A107" s="6"/>
      <c r="B107" s="6"/>
      <c r="C107" s="6" t="s">
        <v>40</v>
      </c>
      <c r="D107" s="6"/>
      <c r="E107" s="6" t="s">
        <v>282</v>
      </c>
      <c r="F107" s="6"/>
      <c r="G107" s="8"/>
      <c r="H107" s="6"/>
      <c r="I107" s="8"/>
    </row>
    <row r="108" spans="1:16" ht="63.75" x14ac:dyDescent="0.2">
      <c r="A108" s="5">
        <v>50</v>
      </c>
      <c r="B108" s="5" t="s">
        <v>48</v>
      </c>
      <c r="C108" s="5" t="s">
        <v>283</v>
      </c>
      <c r="D108" s="5" t="s">
        <v>50</v>
      </c>
      <c r="E108" s="5" t="s">
        <v>284</v>
      </c>
      <c r="F108" s="5" t="s">
        <v>115</v>
      </c>
      <c r="G108" s="7">
        <v>29</v>
      </c>
      <c r="H108" s="10"/>
      <c r="I108" s="9">
        <f>ROUND((H108*G108),2)</f>
        <v>0</v>
      </c>
      <c r="O108">
        <f>rekapitulace!H8</f>
        <v>21</v>
      </c>
      <c r="P108">
        <f>O108/100*I108</f>
        <v>0</v>
      </c>
    </row>
    <row r="109" spans="1:16" ht="38.25" x14ac:dyDescent="0.2">
      <c r="A109" s="5">
        <v>51</v>
      </c>
      <c r="B109" s="5" t="s">
        <v>48</v>
      </c>
      <c r="C109" s="5" t="s">
        <v>285</v>
      </c>
      <c r="D109" s="5" t="s">
        <v>50</v>
      </c>
      <c r="E109" s="5" t="s">
        <v>286</v>
      </c>
      <c r="F109" s="5" t="s">
        <v>122</v>
      </c>
      <c r="G109" s="7">
        <v>6.2350000000000003</v>
      </c>
      <c r="H109" s="10"/>
      <c r="I109" s="9">
        <f>ROUND((H109*G109),2)</f>
        <v>0</v>
      </c>
      <c r="O109">
        <f>rekapitulace!H8</f>
        <v>21</v>
      </c>
      <c r="P109">
        <f>O109/100*I109</f>
        <v>0</v>
      </c>
    </row>
    <row r="110" spans="1:16" x14ac:dyDescent="0.2">
      <c r="E110" s="12" t="s">
        <v>287</v>
      </c>
    </row>
    <row r="111" spans="1:16" ht="38.25" x14ac:dyDescent="0.2">
      <c r="A111" s="5">
        <v>52</v>
      </c>
      <c r="B111" s="5" t="s">
        <v>48</v>
      </c>
      <c r="C111" s="5" t="s">
        <v>288</v>
      </c>
      <c r="D111" s="5" t="s">
        <v>50</v>
      </c>
      <c r="E111" s="5" t="s">
        <v>289</v>
      </c>
      <c r="F111" s="5" t="s">
        <v>122</v>
      </c>
      <c r="G111" s="7">
        <v>6.63</v>
      </c>
      <c r="H111" s="10"/>
      <c r="I111" s="9">
        <f>ROUND((H111*G111),2)</f>
        <v>0</v>
      </c>
      <c r="O111">
        <f>rekapitulace!H8</f>
        <v>21</v>
      </c>
      <c r="P111">
        <f>O111/100*I111</f>
        <v>0</v>
      </c>
    </row>
    <row r="112" spans="1:16" x14ac:dyDescent="0.2">
      <c r="E112" s="12" t="s">
        <v>290</v>
      </c>
    </row>
    <row r="113" spans="1:16" ht="38.25" x14ac:dyDescent="0.2">
      <c r="A113" s="5">
        <v>53</v>
      </c>
      <c r="B113" s="5" t="s">
        <v>48</v>
      </c>
      <c r="C113" s="5" t="s">
        <v>291</v>
      </c>
      <c r="D113" s="5" t="s">
        <v>61</v>
      </c>
      <c r="E113" s="5" t="s">
        <v>292</v>
      </c>
      <c r="F113" s="5" t="s">
        <v>122</v>
      </c>
      <c r="G113" s="7">
        <v>16.765999999999998</v>
      </c>
      <c r="H113" s="10"/>
      <c r="I113" s="9">
        <f>ROUND((H113*G113),2)</f>
        <v>0</v>
      </c>
      <c r="O113">
        <f>rekapitulace!H8</f>
        <v>21</v>
      </c>
      <c r="P113">
        <f>O113/100*I113</f>
        <v>0</v>
      </c>
    </row>
    <row r="114" spans="1:16" x14ac:dyDescent="0.2">
      <c r="E114" s="12" t="s">
        <v>293</v>
      </c>
    </row>
    <row r="115" spans="1:16" ht="38.25" x14ac:dyDescent="0.2">
      <c r="A115" s="5">
        <v>54</v>
      </c>
      <c r="B115" s="5" t="s">
        <v>48</v>
      </c>
      <c r="C115" s="5" t="s">
        <v>291</v>
      </c>
      <c r="D115" s="5" t="s">
        <v>63</v>
      </c>
      <c r="E115" s="5" t="s">
        <v>294</v>
      </c>
      <c r="F115" s="5" t="s">
        <v>122</v>
      </c>
      <c r="G115" s="7">
        <v>36.481999999999999</v>
      </c>
      <c r="H115" s="10"/>
      <c r="I115" s="9">
        <f>ROUND((H115*G115),2)</f>
        <v>0</v>
      </c>
      <c r="O115">
        <f>rekapitulace!H8</f>
        <v>21</v>
      </c>
      <c r="P115">
        <f>O115/100*I115</f>
        <v>0</v>
      </c>
    </row>
    <row r="116" spans="1:16" x14ac:dyDescent="0.2">
      <c r="E116" s="12" t="s">
        <v>295</v>
      </c>
    </row>
    <row r="117" spans="1:16" ht="25.5" x14ac:dyDescent="0.2">
      <c r="A117" s="5">
        <v>55</v>
      </c>
      <c r="B117" s="5" t="s">
        <v>48</v>
      </c>
      <c r="C117" s="5" t="s">
        <v>296</v>
      </c>
      <c r="D117" s="5" t="s">
        <v>50</v>
      </c>
      <c r="E117" s="5" t="s">
        <v>297</v>
      </c>
      <c r="F117" s="5" t="s">
        <v>122</v>
      </c>
      <c r="G117" s="7">
        <v>6.2190000000000003</v>
      </c>
      <c r="H117" s="10"/>
      <c r="I117" s="9">
        <f>ROUND((H117*G117),2)</f>
        <v>0</v>
      </c>
      <c r="O117">
        <f>rekapitulace!H8</f>
        <v>21</v>
      </c>
      <c r="P117">
        <f>O117/100*I117</f>
        <v>0</v>
      </c>
    </row>
    <row r="118" spans="1:16" x14ac:dyDescent="0.2">
      <c r="E118" s="12" t="s">
        <v>298</v>
      </c>
    </row>
    <row r="119" spans="1:16" ht="12.75" customHeight="1" x14ac:dyDescent="0.2">
      <c r="A119" s="11"/>
      <c r="B119" s="11"/>
      <c r="C119" s="11" t="s">
        <v>40</v>
      </c>
      <c r="D119" s="11"/>
      <c r="E119" s="11" t="s">
        <v>282</v>
      </c>
      <c r="F119" s="11"/>
      <c r="G119" s="11"/>
      <c r="H119" s="11"/>
      <c r="I119" s="11">
        <f>SUM(I108:I118)</f>
        <v>0</v>
      </c>
      <c r="P119">
        <f>ROUND(SUM(P108:P118),2)</f>
        <v>0</v>
      </c>
    </row>
    <row r="121" spans="1:16" ht="12.75" customHeight="1" x14ac:dyDescent="0.2">
      <c r="A121" s="6"/>
      <c r="B121" s="6"/>
      <c r="C121" s="6" t="s">
        <v>41</v>
      </c>
      <c r="D121" s="6"/>
      <c r="E121" s="6" t="s">
        <v>299</v>
      </c>
      <c r="F121" s="6"/>
      <c r="G121" s="8"/>
      <c r="H121" s="6"/>
      <c r="I121" s="8"/>
    </row>
    <row r="122" spans="1:16" ht="25.5" x14ac:dyDescent="0.2">
      <c r="A122" s="5">
        <v>56</v>
      </c>
      <c r="B122" s="5" t="s">
        <v>48</v>
      </c>
      <c r="C122" s="5" t="s">
        <v>300</v>
      </c>
      <c r="D122" s="5" t="s">
        <v>50</v>
      </c>
      <c r="E122" s="5" t="s">
        <v>301</v>
      </c>
      <c r="F122" s="5" t="s">
        <v>122</v>
      </c>
      <c r="G122" s="7">
        <v>52.64</v>
      </c>
      <c r="H122" s="10"/>
      <c r="I122" s="9">
        <f>ROUND((H122*G122),2)</f>
        <v>0</v>
      </c>
      <c r="O122">
        <f>rekapitulace!H8</f>
        <v>21</v>
      </c>
      <c r="P122">
        <f>O122/100*I122</f>
        <v>0</v>
      </c>
    </row>
    <row r="123" spans="1:16" x14ac:dyDescent="0.2">
      <c r="E123" s="12" t="s">
        <v>302</v>
      </c>
    </row>
    <row r="124" spans="1:16" ht="25.5" x14ac:dyDescent="0.2">
      <c r="A124" s="5">
        <v>57</v>
      </c>
      <c r="B124" s="5" t="s">
        <v>48</v>
      </c>
      <c r="C124" s="5" t="s">
        <v>303</v>
      </c>
      <c r="D124" s="5" t="s">
        <v>50</v>
      </c>
      <c r="E124" s="5" t="s">
        <v>304</v>
      </c>
      <c r="F124" s="5" t="s">
        <v>132</v>
      </c>
      <c r="G124" s="7">
        <v>306.66500000000002</v>
      </c>
      <c r="H124" s="10"/>
      <c r="I124" s="9">
        <f>ROUND((H124*G124),2)</f>
        <v>0</v>
      </c>
      <c r="O124">
        <f>rekapitulace!H8</f>
        <v>21</v>
      </c>
      <c r="P124">
        <f>O124/100*I124</f>
        <v>0</v>
      </c>
    </row>
    <row r="125" spans="1:16" ht="25.5" x14ac:dyDescent="0.2">
      <c r="A125" s="5">
        <v>58</v>
      </c>
      <c r="B125" s="5" t="s">
        <v>48</v>
      </c>
      <c r="C125" s="5" t="s">
        <v>305</v>
      </c>
      <c r="D125" s="5" t="s">
        <v>50</v>
      </c>
      <c r="E125" s="5" t="s">
        <v>306</v>
      </c>
      <c r="F125" s="5" t="s">
        <v>122</v>
      </c>
      <c r="G125" s="7">
        <v>18.375</v>
      </c>
      <c r="H125" s="10"/>
      <c r="I125" s="9">
        <f>ROUND((H125*G125),2)</f>
        <v>0</v>
      </c>
      <c r="O125">
        <f>rekapitulace!H8</f>
        <v>21</v>
      </c>
      <c r="P125">
        <f>O125/100*I125</f>
        <v>0</v>
      </c>
    </row>
    <row r="126" spans="1:16" x14ac:dyDescent="0.2">
      <c r="E126" s="12" t="s">
        <v>307</v>
      </c>
    </row>
    <row r="127" spans="1:16" ht="25.5" x14ac:dyDescent="0.2">
      <c r="A127" s="5">
        <v>59</v>
      </c>
      <c r="B127" s="5" t="s">
        <v>48</v>
      </c>
      <c r="C127" s="5" t="s">
        <v>308</v>
      </c>
      <c r="D127" s="5" t="s">
        <v>50</v>
      </c>
      <c r="E127" s="5" t="s">
        <v>309</v>
      </c>
      <c r="F127" s="5" t="s">
        <v>132</v>
      </c>
      <c r="G127" s="7">
        <v>263.2</v>
      </c>
      <c r="H127" s="10"/>
      <c r="I127" s="9">
        <f>ROUND((H127*G127),2)</f>
        <v>0</v>
      </c>
      <c r="O127">
        <f>rekapitulace!H8</f>
        <v>21</v>
      </c>
      <c r="P127">
        <f>O127/100*I127</f>
        <v>0</v>
      </c>
    </row>
    <row r="128" spans="1:16" ht="25.5" x14ac:dyDescent="0.2">
      <c r="A128" s="5">
        <v>60</v>
      </c>
      <c r="B128" s="5" t="s">
        <v>48</v>
      </c>
      <c r="C128" s="5" t="s">
        <v>310</v>
      </c>
      <c r="D128" s="5" t="s">
        <v>50</v>
      </c>
      <c r="E128" s="5" t="s">
        <v>311</v>
      </c>
      <c r="F128" s="5" t="s">
        <v>132</v>
      </c>
      <c r="G128" s="7">
        <v>479.55799999999999</v>
      </c>
      <c r="H128" s="10"/>
      <c r="I128" s="9">
        <f>ROUND((H128*G128),2)</f>
        <v>0</v>
      </c>
      <c r="O128">
        <f>rekapitulace!H8</f>
        <v>21</v>
      </c>
      <c r="P128">
        <f>O128/100*I128</f>
        <v>0</v>
      </c>
    </row>
    <row r="129" spans="1:16" x14ac:dyDescent="0.2">
      <c r="E129" s="12" t="s">
        <v>312</v>
      </c>
    </row>
    <row r="130" spans="1:16" ht="25.5" x14ac:dyDescent="0.2">
      <c r="A130" s="5">
        <v>61</v>
      </c>
      <c r="B130" s="5" t="s">
        <v>48</v>
      </c>
      <c r="C130" s="5" t="s">
        <v>151</v>
      </c>
      <c r="D130" s="5" t="s">
        <v>50</v>
      </c>
      <c r="E130" s="5" t="s">
        <v>313</v>
      </c>
      <c r="F130" s="5" t="s">
        <v>132</v>
      </c>
      <c r="G130" s="7">
        <v>227.97</v>
      </c>
      <c r="H130" s="10"/>
      <c r="I130" s="9">
        <f>ROUND((H130*G130),2)</f>
        <v>0</v>
      </c>
      <c r="O130">
        <f>rekapitulace!H8</f>
        <v>21</v>
      </c>
      <c r="P130">
        <f>O130/100*I130</f>
        <v>0</v>
      </c>
    </row>
    <row r="131" spans="1:16" ht="25.5" x14ac:dyDescent="0.2">
      <c r="A131" s="5">
        <v>62</v>
      </c>
      <c r="B131" s="5" t="s">
        <v>48</v>
      </c>
      <c r="C131" s="5" t="s">
        <v>314</v>
      </c>
      <c r="D131" s="5" t="s">
        <v>50</v>
      </c>
      <c r="E131" s="5" t="s">
        <v>315</v>
      </c>
      <c r="F131" s="5" t="s">
        <v>132</v>
      </c>
      <c r="G131" s="7">
        <v>236.18700000000001</v>
      </c>
      <c r="H131" s="10"/>
      <c r="I131" s="9">
        <f>ROUND((H131*G131),2)</f>
        <v>0</v>
      </c>
      <c r="O131">
        <f>rekapitulace!H8</f>
        <v>21</v>
      </c>
      <c r="P131">
        <f>O131/100*I131</f>
        <v>0</v>
      </c>
    </row>
    <row r="132" spans="1:16" ht="25.5" x14ac:dyDescent="0.2">
      <c r="A132" s="5">
        <v>63</v>
      </c>
      <c r="B132" s="5" t="s">
        <v>48</v>
      </c>
      <c r="C132" s="5" t="s">
        <v>316</v>
      </c>
      <c r="D132" s="5" t="s">
        <v>50</v>
      </c>
      <c r="E132" s="5" t="s">
        <v>317</v>
      </c>
      <c r="F132" s="5" t="s">
        <v>132</v>
      </c>
      <c r="G132" s="7">
        <v>243.37100000000001</v>
      </c>
      <c r="H132" s="10"/>
      <c r="I132" s="9">
        <f>ROUND((H132*G132),2)</f>
        <v>0</v>
      </c>
      <c r="O132">
        <f>rekapitulace!H8</f>
        <v>21</v>
      </c>
      <c r="P132">
        <f>O132/100*I132</f>
        <v>0</v>
      </c>
    </row>
    <row r="133" spans="1:16" ht="38.25" x14ac:dyDescent="0.2">
      <c r="A133" s="5">
        <v>64</v>
      </c>
      <c r="B133" s="5" t="s">
        <v>48</v>
      </c>
      <c r="C133" s="5" t="s">
        <v>154</v>
      </c>
      <c r="D133" s="5" t="s">
        <v>50</v>
      </c>
      <c r="E133" s="5" t="s">
        <v>318</v>
      </c>
      <c r="F133" s="5" t="s">
        <v>132</v>
      </c>
      <c r="G133" s="7">
        <v>102</v>
      </c>
      <c r="H133" s="10"/>
      <c r="I133" s="9">
        <f>ROUND((H133*G133),2)</f>
        <v>0</v>
      </c>
      <c r="O133">
        <f>rekapitulace!H8</f>
        <v>21</v>
      </c>
      <c r="P133">
        <f>O133/100*I133</f>
        <v>0</v>
      </c>
    </row>
    <row r="134" spans="1:16" x14ac:dyDescent="0.2">
      <c r="E134" s="12" t="s">
        <v>319</v>
      </c>
    </row>
    <row r="135" spans="1:16" ht="12.75" customHeight="1" x14ac:dyDescent="0.2">
      <c r="A135" s="11"/>
      <c r="B135" s="11"/>
      <c r="C135" s="11" t="s">
        <v>41</v>
      </c>
      <c r="D135" s="11"/>
      <c r="E135" s="11" t="s">
        <v>299</v>
      </c>
      <c r="F135" s="11"/>
      <c r="G135" s="11"/>
      <c r="H135" s="11"/>
      <c r="I135" s="11">
        <f>SUM(I122:I134)</f>
        <v>0</v>
      </c>
      <c r="P135">
        <f>ROUND(SUM(P122:P134),2)</f>
        <v>0</v>
      </c>
    </row>
    <row r="137" spans="1:16" ht="12.75" customHeight="1" x14ac:dyDescent="0.2">
      <c r="A137" s="6"/>
      <c r="B137" s="6"/>
      <c r="C137" s="6" t="s">
        <v>43</v>
      </c>
      <c r="D137" s="6"/>
      <c r="E137" s="6" t="s">
        <v>320</v>
      </c>
      <c r="F137" s="6"/>
      <c r="G137" s="8"/>
      <c r="H137" s="6"/>
      <c r="I137" s="8"/>
    </row>
    <row r="138" spans="1:16" ht="25.5" x14ac:dyDescent="0.2">
      <c r="A138" s="5">
        <v>65</v>
      </c>
      <c r="B138" s="5" t="s">
        <v>48</v>
      </c>
      <c r="C138" s="5" t="s">
        <v>321</v>
      </c>
      <c r="D138" s="5" t="s">
        <v>50</v>
      </c>
      <c r="E138" s="5" t="s">
        <v>322</v>
      </c>
      <c r="F138" s="5" t="s">
        <v>132</v>
      </c>
      <c r="G138" s="7">
        <v>39</v>
      </c>
      <c r="H138" s="10"/>
      <c r="I138" s="9">
        <f>ROUND((H138*G138),2)</f>
        <v>0</v>
      </c>
      <c r="O138">
        <f>rekapitulace!H8</f>
        <v>21</v>
      </c>
      <c r="P138">
        <f>O138/100*I138</f>
        <v>0</v>
      </c>
    </row>
    <row r="139" spans="1:16" x14ac:dyDescent="0.2">
      <c r="E139" s="12" t="s">
        <v>323</v>
      </c>
    </row>
    <row r="140" spans="1:16" ht="12.75" customHeight="1" x14ac:dyDescent="0.2">
      <c r="A140" s="11"/>
      <c r="B140" s="11"/>
      <c r="C140" s="11" t="s">
        <v>43</v>
      </c>
      <c r="D140" s="11"/>
      <c r="E140" s="11" t="s">
        <v>320</v>
      </c>
      <c r="F140" s="11"/>
      <c r="G140" s="11"/>
      <c r="H140" s="11"/>
      <c r="I140" s="11">
        <f>SUM(I138:I139)</f>
        <v>0</v>
      </c>
      <c r="P140">
        <f>ROUND(SUM(P138:P139),2)</f>
        <v>0</v>
      </c>
    </row>
    <row r="142" spans="1:16" ht="12.75" customHeight="1" x14ac:dyDescent="0.2">
      <c r="A142" s="6"/>
      <c r="B142" s="6"/>
      <c r="C142" s="6" t="s">
        <v>44</v>
      </c>
      <c r="D142" s="6"/>
      <c r="E142" s="6" t="s">
        <v>324</v>
      </c>
      <c r="F142" s="6"/>
      <c r="G142" s="8"/>
      <c r="H142" s="6"/>
      <c r="I142" s="8"/>
    </row>
    <row r="143" spans="1:16" ht="38.25" x14ac:dyDescent="0.2">
      <c r="A143" s="5">
        <v>66</v>
      </c>
      <c r="B143" s="5" t="s">
        <v>48</v>
      </c>
      <c r="C143" s="5" t="s">
        <v>325</v>
      </c>
      <c r="D143" s="5" t="s">
        <v>50</v>
      </c>
      <c r="E143" s="5" t="s">
        <v>326</v>
      </c>
      <c r="F143" s="5" t="s">
        <v>115</v>
      </c>
      <c r="G143" s="7">
        <v>4</v>
      </c>
      <c r="H143" s="10"/>
      <c r="I143" s="9">
        <f>ROUND((H143*G143),2)</f>
        <v>0</v>
      </c>
      <c r="O143">
        <f>rekapitulace!H8</f>
        <v>21</v>
      </c>
      <c r="P143">
        <f>O143/100*I143</f>
        <v>0</v>
      </c>
    </row>
    <row r="144" spans="1:16" ht="12.75" customHeight="1" x14ac:dyDescent="0.2">
      <c r="A144" s="11"/>
      <c r="B144" s="11"/>
      <c r="C144" s="11" t="s">
        <v>44</v>
      </c>
      <c r="D144" s="11"/>
      <c r="E144" s="11" t="s">
        <v>324</v>
      </c>
      <c r="F144" s="11"/>
      <c r="G144" s="11"/>
      <c r="H144" s="11"/>
      <c r="I144" s="11">
        <f>SUM(I143:I143)</f>
        <v>0</v>
      </c>
      <c r="P144">
        <f>ROUND(SUM(P143:P143),2)</f>
        <v>0</v>
      </c>
    </row>
    <row r="146" spans="1:16" ht="12.75" customHeight="1" x14ac:dyDescent="0.2">
      <c r="A146" s="6"/>
      <c r="B146" s="6"/>
      <c r="C146" s="6" t="s">
        <v>45</v>
      </c>
      <c r="D146" s="6"/>
      <c r="E146" s="6" t="s">
        <v>112</v>
      </c>
      <c r="F146" s="6"/>
      <c r="G146" s="8"/>
      <c r="H146" s="6"/>
      <c r="I146" s="8"/>
    </row>
    <row r="147" spans="1:16" ht="51" x14ac:dyDescent="0.2">
      <c r="A147" s="5">
        <v>67</v>
      </c>
      <c r="B147" s="5" t="s">
        <v>48</v>
      </c>
      <c r="C147" s="5" t="s">
        <v>327</v>
      </c>
      <c r="D147" s="5" t="s">
        <v>50</v>
      </c>
      <c r="E147" s="5" t="s">
        <v>328</v>
      </c>
      <c r="F147" s="5" t="s">
        <v>115</v>
      </c>
      <c r="G147" s="7">
        <v>66.8</v>
      </c>
      <c r="H147" s="10"/>
      <c r="I147" s="9">
        <f>ROUND((H147*G147),2)</f>
        <v>0</v>
      </c>
      <c r="O147">
        <f>rekapitulace!H8</f>
        <v>21</v>
      </c>
      <c r="P147">
        <f>O147/100*I147</f>
        <v>0</v>
      </c>
    </row>
    <row r="148" spans="1:16" x14ac:dyDescent="0.2">
      <c r="E148" s="12" t="s">
        <v>329</v>
      </c>
    </row>
    <row r="149" spans="1:16" ht="25.5" x14ac:dyDescent="0.2">
      <c r="A149" s="5">
        <v>68</v>
      </c>
      <c r="B149" s="5" t="s">
        <v>48</v>
      </c>
      <c r="C149" s="5" t="s">
        <v>330</v>
      </c>
      <c r="D149" s="5" t="s">
        <v>50</v>
      </c>
      <c r="E149" s="5" t="s">
        <v>331</v>
      </c>
      <c r="F149" s="5" t="s">
        <v>78</v>
      </c>
      <c r="G149" s="7">
        <v>8</v>
      </c>
      <c r="H149" s="10"/>
      <c r="I149" s="9">
        <f>ROUND((H149*G149),2)</f>
        <v>0</v>
      </c>
      <c r="O149">
        <f>rekapitulace!H8</f>
        <v>21</v>
      </c>
      <c r="P149">
        <f>O149/100*I149</f>
        <v>0</v>
      </c>
    </row>
    <row r="150" spans="1:16" ht="25.5" x14ac:dyDescent="0.2">
      <c r="A150" s="5">
        <v>69</v>
      </c>
      <c r="B150" s="5" t="s">
        <v>48</v>
      </c>
      <c r="C150" s="5" t="s">
        <v>332</v>
      </c>
      <c r="D150" s="5" t="s">
        <v>50</v>
      </c>
      <c r="E150" s="5" t="s">
        <v>333</v>
      </c>
      <c r="F150" s="5" t="s">
        <v>78</v>
      </c>
      <c r="G150" s="7">
        <v>2</v>
      </c>
      <c r="H150" s="10"/>
      <c r="I150" s="9">
        <f>ROUND((H150*G150),2)</f>
        <v>0</v>
      </c>
      <c r="O150">
        <f>rekapitulace!H8</f>
        <v>21</v>
      </c>
      <c r="P150">
        <f>O150/100*I150</f>
        <v>0</v>
      </c>
    </row>
    <row r="151" spans="1:16" ht="25.5" x14ac:dyDescent="0.2">
      <c r="A151" s="5">
        <v>70</v>
      </c>
      <c r="B151" s="5" t="s">
        <v>48</v>
      </c>
      <c r="C151" s="5" t="s">
        <v>334</v>
      </c>
      <c r="D151" s="5" t="s">
        <v>50</v>
      </c>
      <c r="E151" s="5" t="s">
        <v>335</v>
      </c>
      <c r="F151" s="5" t="s">
        <v>115</v>
      </c>
      <c r="G151" s="7">
        <v>13.3</v>
      </c>
      <c r="H151" s="10"/>
      <c r="I151" s="9">
        <f>ROUND((H151*G151),2)</f>
        <v>0</v>
      </c>
      <c r="O151">
        <f>rekapitulace!H8</f>
        <v>21</v>
      </c>
      <c r="P151">
        <f>O151/100*I151</f>
        <v>0</v>
      </c>
    </row>
    <row r="152" spans="1:16" x14ac:dyDescent="0.2">
      <c r="E152" s="12" t="s">
        <v>336</v>
      </c>
    </row>
    <row r="153" spans="1:16" ht="25.5" x14ac:dyDescent="0.2">
      <c r="A153" s="5">
        <v>71</v>
      </c>
      <c r="B153" s="5" t="s">
        <v>48</v>
      </c>
      <c r="C153" s="5" t="s">
        <v>337</v>
      </c>
      <c r="D153" s="5" t="s">
        <v>50</v>
      </c>
      <c r="E153" s="5" t="s">
        <v>338</v>
      </c>
      <c r="F153" s="5" t="s">
        <v>115</v>
      </c>
      <c r="G153" s="7">
        <v>13.3</v>
      </c>
      <c r="H153" s="10"/>
      <c r="I153" s="9">
        <f>ROUND((H153*G153),2)</f>
        <v>0</v>
      </c>
      <c r="O153">
        <f>rekapitulace!H8</f>
        <v>21</v>
      </c>
      <c r="P153">
        <f>O153/100*I153</f>
        <v>0</v>
      </c>
    </row>
    <row r="154" spans="1:16" x14ac:dyDescent="0.2">
      <c r="E154" s="12" t="s">
        <v>336</v>
      </c>
    </row>
    <row r="155" spans="1:16" ht="25.5" x14ac:dyDescent="0.2">
      <c r="A155" s="5">
        <v>72</v>
      </c>
      <c r="B155" s="5" t="s">
        <v>48</v>
      </c>
      <c r="C155" s="5" t="s">
        <v>339</v>
      </c>
      <c r="D155" s="5" t="s">
        <v>50</v>
      </c>
      <c r="E155" s="5" t="s">
        <v>340</v>
      </c>
      <c r="F155" s="5" t="s">
        <v>78</v>
      </c>
      <c r="G155" s="7">
        <v>1</v>
      </c>
      <c r="H155" s="10"/>
      <c r="I155" s="9">
        <f>ROUND((H155*G155),2)</f>
        <v>0</v>
      </c>
      <c r="O155">
        <f>rekapitulace!H8</f>
        <v>21</v>
      </c>
      <c r="P155">
        <f>O155/100*I155</f>
        <v>0</v>
      </c>
    </row>
    <row r="156" spans="1:16" ht="12.75" customHeight="1" x14ac:dyDescent="0.2">
      <c r="A156" s="11"/>
      <c r="B156" s="11"/>
      <c r="C156" s="11" t="s">
        <v>45</v>
      </c>
      <c r="D156" s="11"/>
      <c r="E156" s="11" t="s">
        <v>112</v>
      </c>
      <c r="F156" s="11"/>
      <c r="G156" s="11"/>
      <c r="H156" s="11"/>
      <c r="I156" s="11">
        <f>SUM(I147:I155)</f>
        <v>0</v>
      </c>
      <c r="P156">
        <f>ROUND(SUM(P147:P155),2)</f>
        <v>0</v>
      </c>
    </row>
    <row r="158" spans="1:16" ht="12.75" customHeight="1" x14ac:dyDescent="0.2">
      <c r="A158" s="11"/>
      <c r="B158" s="11"/>
      <c r="C158" s="11"/>
      <c r="D158" s="11"/>
      <c r="E158" s="11" t="s">
        <v>99</v>
      </c>
      <c r="F158" s="11"/>
      <c r="G158" s="11"/>
      <c r="H158" s="11"/>
      <c r="I158" s="11">
        <f>+I21+I80+I100+I105+I119+I135+I140+I144+I156</f>
        <v>0</v>
      </c>
      <c r="P158">
        <f>+P21+P80+P100+P105+P119+P135+P140+P144+P156</f>
        <v>0</v>
      </c>
    </row>
  </sheetData>
  <sheetProtection formatColumns="0"/>
  <mergeCells count="8">
    <mergeCell ref="F8:F9"/>
    <mergeCell ref="G8:G9"/>
    <mergeCell ref="H8:I8"/>
    <mergeCell ref="A8:A9"/>
    <mergeCell ref="B8:B9"/>
    <mergeCell ref="C8:C9"/>
    <mergeCell ref="D8:D9"/>
    <mergeCell ref="E8:E9"/>
  </mergeCells>
  <pageMargins left="0.39370078740157499" right="0.39370078740157499" top="0.59055118110236204" bottom="0.59055118110236204" header="0.39370078740157499" footer="0.39370078740157499"/>
  <pageSetup paperSize="9" scale="87" fitToHeight="0" orientation="landscape" cellComments="atEnd"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rekapitulace</vt:lpstr>
      <vt:lpstr>000</vt:lpstr>
      <vt:lpstr>001</vt:lpstr>
      <vt:lpstr>151</vt:lpstr>
      <vt:lpstr>201</vt:lpstr>
      <vt:lpstr>'000'!Názvy_tisku</vt:lpstr>
      <vt:lpstr>'001'!Názvy_tisku</vt:lpstr>
      <vt:lpstr>'151'!Názvy_tisku</vt:lpstr>
      <vt:lpstr>'201'!Názvy_tisku</vt:lpstr>
      <vt:lpstr>rekapitulace!Oblast_tisku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Koudelka Pavel</dc:creator>
  <cp:keywords/>
  <dc:description/>
  <cp:lastModifiedBy>Koudelka Pavel</cp:lastModifiedBy>
  <dcterms:created xsi:type="dcterms:W3CDTF">2024-11-01T14:51:50Z</dcterms:created>
  <dcterms:modified xsi:type="dcterms:W3CDTF">2024-11-01T14:52:25Z</dcterms:modified>
  <cp:category/>
  <cp:contentStatus/>
</cp:coreProperties>
</file>